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 activeTab="2"/>
  </bookViews>
  <sheets>
    <sheet name="Painel de Controle" sheetId="8" r:id="rId1"/>
    <sheet name="Resumo das Vendas" sheetId="7" r:id="rId2"/>
    <sheet name="Controle de Vendas" sheetId="5" r:id="rId3"/>
    <sheet name="Cadastros" sheetId="6" r:id="rId4"/>
  </sheets>
  <definedNames>
    <definedName name="_xlnm._FilterDatabase" localSheetId="2" hidden="1">'Controle de Vendas'!$B$4:$H$506</definedName>
    <definedName name="cadprod">OFFSET(Cadastros!$G$4,,,COUNTA(Cadastros!$G$4:$G$18),1)</definedName>
    <definedName name="cadven">OFFSET(Cadastros!$B$4,,,COUNTA(Cadastros!$B$4:$B$54),1)</definedName>
    <definedName name="cadvenzona">OFFSET(Cadastros!$B$4,,,COUNTA(Cadastros!$B$4:$B$54),2)</definedName>
    <definedName name="cadzona">OFFSET(Cadastros!$E$4,,,COUNTA(Cadastros!$E$4:$E$18),1)</definedName>
    <definedName name="contvend">'Controle de Vendas'!$D$5:$H$504</definedName>
    <definedName name="tabcom">Cadastros!$I$4:$K$8</definedName>
  </definedNames>
  <calcPr calcId="125725"/>
</workbook>
</file>

<file path=xl/calcChain.xml><?xml version="1.0" encoding="utf-8"?>
<calcChain xmlns="http://schemas.openxmlformats.org/spreadsheetml/2006/main">
  <c r="C31" i="8"/>
  <c r="C32"/>
  <c r="C33"/>
  <c r="C34"/>
  <c r="C30"/>
  <c r="C14"/>
  <c r="C13"/>
  <c r="C12"/>
  <c r="C11"/>
  <c r="C10"/>
  <c r="C9"/>
  <c r="C8"/>
  <c r="C7"/>
  <c r="C6"/>
  <c r="C5"/>
  <c r="H504" i="5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D8" i="7" s="1"/>
  <c r="D31" i="8"/>
  <c r="D32"/>
  <c r="D33"/>
  <c r="D34"/>
  <c r="D30"/>
  <c r="R19" i="5"/>
  <c r="R18"/>
  <c r="R17"/>
  <c r="R16"/>
  <c r="R15"/>
  <c r="R14"/>
  <c r="R13"/>
  <c r="R12"/>
  <c r="R11"/>
  <c r="R10"/>
  <c r="R9"/>
  <c r="R8"/>
  <c r="R7"/>
  <c r="R6"/>
  <c r="R5"/>
  <c r="S6"/>
  <c r="S7"/>
  <c r="S8"/>
  <c r="S9"/>
  <c r="S10"/>
  <c r="S11"/>
  <c r="S12"/>
  <c r="S13"/>
  <c r="S14"/>
  <c r="S15"/>
  <c r="S16"/>
  <c r="S17"/>
  <c r="S18"/>
  <c r="S19"/>
  <c r="S5"/>
  <c r="P19"/>
  <c r="P18"/>
  <c r="P17"/>
  <c r="P16"/>
  <c r="P15"/>
  <c r="P14"/>
  <c r="P13"/>
  <c r="P12"/>
  <c r="P11"/>
  <c r="P10"/>
  <c r="P9"/>
  <c r="P8"/>
  <c r="P7"/>
  <c r="P6"/>
  <c r="P5"/>
  <c r="D10" i="8"/>
  <c r="D11"/>
  <c r="D12"/>
  <c r="D13"/>
  <c r="D14"/>
  <c r="D6"/>
  <c r="D7"/>
  <c r="E7" s="1"/>
  <c r="D8"/>
  <c r="D9"/>
  <c r="E9" s="1"/>
  <c r="D5"/>
  <c r="K55" i="5"/>
  <c r="K53"/>
  <c r="K51"/>
  <c r="K49"/>
  <c r="K47"/>
  <c r="K33"/>
  <c r="K31"/>
  <c r="K29"/>
  <c r="K27"/>
  <c r="K25"/>
  <c r="K23"/>
  <c r="K21"/>
  <c r="K19"/>
  <c r="K17"/>
  <c r="K15"/>
  <c r="K13"/>
  <c r="K11"/>
  <c r="K9"/>
  <c r="K7"/>
  <c r="K5"/>
  <c r="L55"/>
  <c r="L46"/>
  <c r="K46" s="1"/>
  <c r="L47"/>
  <c r="L48"/>
  <c r="K48" s="1"/>
  <c r="L49"/>
  <c r="L50"/>
  <c r="K50" s="1"/>
  <c r="L51"/>
  <c r="L52"/>
  <c r="K52" s="1"/>
  <c r="L53"/>
  <c r="L54"/>
  <c r="K54" s="1"/>
  <c r="L40"/>
  <c r="K40" s="1"/>
  <c r="L41"/>
  <c r="K41" s="1"/>
  <c r="L42"/>
  <c r="K42" s="1"/>
  <c r="L43"/>
  <c r="K43" s="1"/>
  <c r="L44"/>
  <c r="K44" s="1"/>
  <c r="L45"/>
  <c r="K45" s="1"/>
  <c r="L34"/>
  <c r="K34" s="1"/>
  <c r="L35"/>
  <c r="K35" s="1"/>
  <c r="L36"/>
  <c r="K36" s="1"/>
  <c r="L37"/>
  <c r="K37" s="1"/>
  <c r="L38"/>
  <c r="K38" s="1"/>
  <c r="L39"/>
  <c r="K39" s="1"/>
  <c r="L33"/>
  <c r="L32"/>
  <c r="K32" s="1"/>
  <c r="L31"/>
  <c r="L30"/>
  <c r="K30" s="1"/>
  <c r="L29"/>
  <c r="L28"/>
  <c r="K28" s="1"/>
  <c r="L27"/>
  <c r="L26"/>
  <c r="K26" s="1"/>
  <c r="L25"/>
  <c r="L24"/>
  <c r="K24" s="1"/>
  <c r="L23"/>
  <c r="L22"/>
  <c r="K22" s="1"/>
  <c r="L21"/>
  <c r="L20"/>
  <c r="K20" s="1"/>
  <c r="L19"/>
  <c r="L18"/>
  <c r="K18" s="1"/>
  <c r="L17"/>
  <c r="L16"/>
  <c r="K16" s="1"/>
  <c r="L15"/>
  <c r="L14"/>
  <c r="K14" s="1"/>
  <c r="L13"/>
  <c r="L12"/>
  <c r="K12" s="1"/>
  <c r="L11"/>
  <c r="L10"/>
  <c r="K10" s="1"/>
  <c r="L9"/>
  <c r="L8"/>
  <c r="K8" s="1"/>
  <c r="L7"/>
  <c r="L6"/>
  <c r="K6" s="1"/>
  <c r="L5"/>
  <c r="K13" i="7"/>
  <c r="K14"/>
  <c r="L14" s="1"/>
  <c r="M14" s="1"/>
  <c r="K15"/>
  <c r="L15" s="1"/>
  <c r="M15" s="1"/>
  <c r="K16"/>
  <c r="L16" s="1"/>
  <c r="M16" s="1"/>
  <c r="K17"/>
  <c r="L17" s="1"/>
  <c r="M17" s="1"/>
  <c r="K18"/>
  <c r="L18" s="1"/>
  <c r="M18" s="1"/>
  <c r="K19"/>
  <c r="L19" s="1"/>
  <c r="M19" s="1"/>
  <c r="K20"/>
  <c r="L20" s="1"/>
  <c r="M20" s="1"/>
  <c r="K21"/>
  <c r="L21" s="1"/>
  <c r="M21" s="1"/>
  <c r="K22"/>
  <c r="L22" s="1"/>
  <c r="M22" s="1"/>
  <c r="K9"/>
  <c r="K10"/>
  <c r="K11"/>
  <c r="K12"/>
  <c r="K8"/>
  <c r="G22"/>
  <c r="H22" s="1"/>
  <c r="I22" s="1"/>
  <c r="G21"/>
  <c r="H21" s="1"/>
  <c r="I2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13"/>
  <c r="H13" s="1"/>
  <c r="I13" s="1"/>
  <c r="G12"/>
  <c r="G11"/>
  <c r="G10"/>
  <c r="G9"/>
  <c r="G8"/>
  <c r="B57"/>
  <c r="C57" s="1"/>
  <c r="B56"/>
  <c r="B55"/>
  <c r="C55" s="1"/>
  <c r="B54"/>
  <c r="B53"/>
  <c r="C53" s="1"/>
  <c r="B52"/>
  <c r="B51"/>
  <c r="C51" s="1"/>
  <c r="B50"/>
  <c r="B49"/>
  <c r="C49" s="1"/>
  <c r="B48"/>
  <c r="B47"/>
  <c r="C47" s="1"/>
  <c r="B46"/>
  <c r="B45"/>
  <c r="C45" s="1"/>
  <c r="B44"/>
  <c r="B43"/>
  <c r="C43" s="1"/>
  <c r="B42"/>
  <c r="B41"/>
  <c r="C41" s="1"/>
  <c r="B40"/>
  <c r="B39"/>
  <c r="C39" s="1"/>
  <c r="B38"/>
  <c r="B37"/>
  <c r="C37" s="1"/>
  <c r="B36"/>
  <c r="B35"/>
  <c r="C35" s="1"/>
  <c r="B34"/>
  <c r="B33"/>
  <c r="C33" s="1"/>
  <c r="B32"/>
  <c r="B31"/>
  <c r="C31" s="1"/>
  <c r="B30"/>
  <c r="B29"/>
  <c r="C29" s="1"/>
  <c r="B28"/>
  <c r="B27"/>
  <c r="C27" s="1"/>
  <c r="B26"/>
  <c r="B25"/>
  <c r="C25" s="1"/>
  <c r="B24"/>
  <c r="B23"/>
  <c r="C23" s="1"/>
  <c r="B22"/>
  <c r="B21"/>
  <c r="B20"/>
  <c r="B19"/>
  <c r="B18"/>
  <c r="B17"/>
  <c r="B16"/>
  <c r="B15"/>
  <c r="B14"/>
  <c r="B13"/>
  <c r="B12"/>
  <c r="B11"/>
  <c r="B10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C56"/>
  <c r="C54"/>
  <c r="C52"/>
  <c r="C50"/>
  <c r="C48"/>
  <c r="C46"/>
  <c r="C44"/>
  <c r="C42"/>
  <c r="C40"/>
  <c r="C38"/>
  <c r="C36"/>
  <c r="C34"/>
  <c r="C32"/>
  <c r="C30"/>
  <c r="C28"/>
  <c r="C26"/>
  <c r="C24"/>
  <c r="B9"/>
  <c r="D15" i="8" l="1"/>
  <c r="E15" s="1"/>
  <c r="E14"/>
  <c r="E12"/>
  <c r="E10"/>
  <c r="E8"/>
  <c r="E6"/>
  <c r="E5"/>
  <c r="E13"/>
  <c r="E11"/>
  <c r="P19" i="7"/>
  <c r="P18"/>
  <c r="P17"/>
  <c r="P16"/>
  <c r="P15"/>
  <c r="P14"/>
  <c r="P13"/>
  <c r="P12"/>
  <c r="P11"/>
  <c r="P10"/>
  <c r="P9"/>
  <c r="P8"/>
  <c r="B8"/>
  <c r="C504" i="5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G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I8" i="6"/>
  <c r="I7"/>
  <c r="I6"/>
  <c r="I5"/>
  <c r="O5" i="5" l="1"/>
  <c r="O10"/>
  <c r="O6"/>
  <c r="O19"/>
  <c r="O17"/>
  <c r="O15"/>
  <c r="O13"/>
  <c r="O11"/>
  <c r="O9"/>
  <c r="O7"/>
  <c r="O18"/>
  <c r="O16"/>
  <c r="O14"/>
  <c r="O12"/>
  <c r="O8"/>
  <c r="C8" i="7"/>
  <c r="C21"/>
  <c r="C19"/>
  <c r="C17"/>
  <c r="C15"/>
  <c r="C13"/>
  <c r="C22"/>
  <c r="C20"/>
  <c r="C18"/>
  <c r="C16"/>
  <c r="C14"/>
  <c r="C12"/>
  <c r="C10"/>
  <c r="C11"/>
  <c r="L11"/>
  <c r="L13"/>
  <c r="C9"/>
  <c r="L12"/>
  <c r="L8"/>
  <c r="L9"/>
  <c r="L10"/>
  <c r="H8"/>
  <c r="H10"/>
  <c r="H12"/>
  <c r="H9"/>
  <c r="H11"/>
  <c r="D22" i="8" l="1"/>
  <c r="C22" s="1"/>
  <c r="D24"/>
  <c r="C24" s="1"/>
  <c r="D21"/>
  <c r="C21" s="1"/>
  <c r="D23"/>
  <c r="C23" s="1"/>
  <c r="D20"/>
  <c r="C20" s="1"/>
  <c r="D19" i="7"/>
  <c r="E19" s="1"/>
  <c r="D9"/>
  <c r="D12"/>
  <c r="D16"/>
  <c r="D20"/>
  <c r="E20" s="1"/>
  <c r="D13"/>
  <c r="D17"/>
  <c r="D21"/>
  <c r="E21" s="1"/>
  <c r="D10"/>
  <c r="D14"/>
  <c r="D18"/>
  <c r="E18" s="1"/>
  <c r="D22"/>
  <c r="E22" s="1"/>
  <c r="D11"/>
  <c r="D15"/>
  <c r="D58" s="1"/>
  <c r="L23"/>
  <c r="M13" s="1"/>
  <c r="C58"/>
  <c r="H23"/>
  <c r="H505" i="5"/>
  <c r="E31" i="8" l="1"/>
  <c r="D35"/>
  <c r="E35" s="1"/>
  <c r="E30"/>
  <c r="E34"/>
  <c r="E33"/>
  <c r="E32"/>
  <c r="E21"/>
  <c r="E22"/>
  <c r="E23"/>
  <c r="E24"/>
  <c r="E20"/>
  <c r="D25"/>
  <c r="E25" s="1"/>
  <c r="E10" i="7"/>
  <c r="E17"/>
  <c r="E14"/>
  <c r="E9"/>
  <c r="E11"/>
  <c r="M11"/>
  <c r="M9"/>
  <c r="E15"/>
  <c r="M10"/>
  <c r="M8"/>
  <c r="E16"/>
  <c r="M12"/>
  <c r="E13"/>
  <c r="E12"/>
  <c r="E8"/>
  <c r="I8"/>
  <c r="I9"/>
  <c r="I11"/>
  <c r="I10"/>
  <c r="I12"/>
</calcChain>
</file>

<file path=xl/comments1.xml><?xml version="1.0" encoding="utf-8"?>
<comments xmlns="http://schemas.openxmlformats.org/spreadsheetml/2006/main">
  <authors>
    <author>Corelli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>Corelli:</t>
        </r>
        <r>
          <rPr>
            <sz val="9"/>
            <color indexed="81"/>
            <rFont val="Tahoma"/>
            <family val="2"/>
          </rPr>
          <t xml:space="preserve">
Insira o ano sem pontos.</t>
        </r>
      </text>
    </comment>
  </commentList>
</comments>
</file>

<file path=xl/sharedStrings.xml><?xml version="1.0" encoding="utf-8"?>
<sst xmlns="http://schemas.openxmlformats.org/spreadsheetml/2006/main" count="167" uniqueCount="84">
  <si>
    <t>Data</t>
  </si>
  <si>
    <t>Totais</t>
  </si>
  <si>
    <t>Total</t>
  </si>
  <si>
    <t>De</t>
  </si>
  <si>
    <t>Vendedor</t>
  </si>
  <si>
    <t>Tabela de Comissões</t>
  </si>
  <si>
    <t>até</t>
  </si>
  <si>
    <t>%</t>
  </si>
  <si>
    <t>Cadastro de Vendedores</t>
  </si>
  <si>
    <t>Nome</t>
  </si>
  <si>
    <t>Região</t>
  </si>
  <si>
    <t>Linha de Produtos</t>
  </si>
  <si>
    <t>Regiões</t>
  </si>
  <si>
    <t>Zona</t>
  </si>
  <si>
    <t>Centro</t>
  </si>
  <si>
    <t>Oeste</t>
  </si>
  <si>
    <t>Leste</t>
  </si>
  <si>
    <t>Norte</t>
  </si>
  <si>
    <t>Sul</t>
  </si>
  <si>
    <t>Aço</t>
  </si>
  <si>
    <t>Madeira</t>
  </si>
  <si>
    <t>Plástico</t>
  </si>
  <si>
    <t>Resina</t>
  </si>
  <si>
    <t>Vime</t>
  </si>
  <si>
    <t>Praia</t>
  </si>
  <si>
    <t>Até o fim</t>
  </si>
  <si>
    <t>cadprod</t>
  </si>
  <si>
    <t>tabcom</t>
  </si>
  <si>
    <t>Controle de Vendas</t>
  </si>
  <si>
    <t>Valor da Venda</t>
  </si>
  <si>
    <t>Valor da Comissão</t>
  </si>
  <si>
    <t>José Carlos Guimarães</t>
  </si>
  <si>
    <t>Antonio Pedroso de Melo</t>
  </si>
  <si>
    <t>Luiz Carlos Berrini</t>
  </si>
  <si>
    <t>Carlos Gomes da Silva</t>
  </si>
  <si>
    <t>Mário Quintana</t>
  </si>
  <si>
    <t>Maria Luiza dos Santos</t>
  </si>
  <si>
    <t>Valdecir Carlos Pereira</t>
  </si>
  <si>
    <t>Antono Gomes da Costa</t>
  </si>
  <si>
    <t>Geraldo de Azevedo Marques</t>
  </si>
  <si>
    <t>Pedro de Alcântara e Silva</t>
  </si>
  <si>
    <t>Ernesto Garrastazul Médice</t>
  </si>
  <si>
    <t>Silvia Araújo</t>
  </si>
  <si>
    <t>Cristina de Araújo Rocha</t>
  </si>
  <si>
    <t>Amélia Feme de Vero</t>
  </si>
  <si>
    <t>Linha de Produto</t>
  </si>
  <si>
    <t>Carlos Lacerda</t>
  </si>
  <si>
    <t>cadzona</t>
  </si>
  <si>
    <t>cadven\cadvenzona</t>
  </si>
  <si>
    <t>www.geraldcorelli.com</t>
  </si>
  <si>
    <t>T o t a i s</t>
  </si>
  <si>
    <t>Flag</t>
  </si>
  <si>
    <r>
      <rPr>
        <sz val="24"/>
        <color theme="0" tint="-0.34998626667073579"/>
        <rFont val="Century Gothic"/>
        <family val="2"/>
      </rPr>
      <t>R</t>
    </r>
    <r>
      <rPr>
        <sz val="18"/>
        <color theme="0" tint="-0.34998626667073579"/>
        <rFont val="Century Gothic"/>
        <family val="2"/>
      </rPr>
      <t xml:space="preserve"> E S U M O    D E  </t>
    </r>
    <r>
      <rPr>
        <sz val="22"/>
        <color theme="0" tint="-0.34998626667073579"/>
        <rFont val="Century Gothic"/>
        <family val="2"/>
      </rPr>
      <t xml:space="preserve">  </t>
    </r>
    <r>
      <rPr>
        <sz val="24"/>
        <color theme="0" tint="-0.34998626667073579"/>
        <rFont val="Century Gothic"/>
        <family val="2"/>
      </rPr>
      <t>V</t>
    </r>
    <r>
      <rPr>
        <sz val="18"/>
        <color theme="0" tint="-0.34998626667073579"/>
        <rFont val="Century Gothic"/>
        <family val="2"/>
      </rPr>
      <t xml:space="preserve"> E N D A S</t>
    </r>
  </si>
  <si>
    <t>Resumo por Vendedor</t>
  </si>
  <si>
    <t>Resumo por Região</t>
  </si>
  <si>
    <t>Resumo  Linha de Produto</t>
  </si>
  <si>
    <t>Mês:</t>
  </si>
  <si>
    <t>Ano: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</si>
  <si>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</si>
  <si>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</si>
  <si>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</si>
  <si>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</si>
  <si>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</si>
  <si>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</si>
  <si>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</si>
  <si>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</si>
  <si>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</si>
  <si>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</si>
  <si>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</si>
  <si>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</si>
  <si>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</si>
  <si>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Part.</t>
  </si>
  <si>
    <t xml:space="preserve">Total </t>
  </si>
  <si>
    <t>Comissões</t>
  </si>
  <si>
    <t>% s/ Vendas</t>
  </si>
  <si>
    <t>Valor</t>
  </si>
  <si>
    <t>Posição</t>
  </si>
  <si>
    <t>Total dos 10 primeiros</t>
  </si>
  <si>
    <t xml:space="preserve">R a n k i n g </t>
  </si>
  <si>
    <t>Valor 
(por mil)</t>
  </si>
  <si>
    <t>Linha</t>
  </si>
  <si>
    <t>Obs:</t>
  </si>
  <si>
    <t>Valores inseridos fora da área colorida não serão lidos.
Para acresentar novos valores, altere também o tamanho dos respectivos campos.
Os nomes constam em cinza claro no topo de cada bloco de dados.</t>
  </si>
  <si>
    <t>Total dos 5 primeiros</t>
  </si>
</sst>
</file>

<file path=xl/styles.xml><?xml version="1.0" encoding="utf-8"?>
<styleSheet xmlns="http://schemas.openxmlformats.org/spreadsheetml/2006/main">
  <numFmts count="6"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&quot;R$ &quot;#,##0.00"/>
    <numFmt numFmtId="167" formatCode="0.0%"/>
    <numFmt numFmtId="168" formatCode="dd/mm/yy;@"/>
    <numFmt numFmtId="169" formatCode="0\º"/>
  </numFmts>
  <fonts count="39">
    <font>
      <sz val="10"/>
      <name val="Century Gothic"/>
    </font>
    <font>
      <sz val="10"/>
      <name val="Century Gothic"/>
      <family val="2"/>
    </font>
    <font>
      <sz val="8"/>
      <name val="Century Gothic"/>
      <family val="2"/>
    </font>
    <font>
      <sz val="10"/>
      <color indexed="18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16"/>
      <name val="Century Gothic"/>
      <family val="2"/>
    </font>
    <font>
      <sz val="10"/>
      <color indexed="16"/>
      <name val="Century Gothic"/>
      <family val="2"/>
    </font>
    <font>
      <b/>
      <sz val="14"/>
      <color indexed="16"/>
      <name val="Century Gothic"/>
      <family val="2"/>
    </font>
    <font>
      <b/>
      <sz val="14"/>
      <color indexed="18"/>
      <name val="Century Gothic"/>
      <family val="2"/>
    </font>
    <font>
      <sz val="10"/>
      <color indexed="18"/>
      <name val="Century Gothic"/>
      <family val="2"/>
    </font>
    <font>
      <sz val="10"/>
      <color indexed="55"/>
      <name val="Century Gothic"/>
      <family val="2"/>
    </font>
    <font>
      <b/>
      <sz val="18"/>
      <color indexed="9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13"/>
      <name val="Century Gothic"/>
      <family val="2"/>
    </font>
    <font>
      <b/>
      <sz val="14"/>
      <color indexed="42"/>
      <name val="Century Gothic"/>
      <family val="2"/>
    </font>
    <font>
      <b/>
      <sz val="10"/>
      <color theme="1"/>
      <name val="Century Gothic"/>
      <family val="2"/>
    </font>
    <font>
      <sz val="8"/>
      <color theme="0" tint="-0.249977111117893"/>
      <name val="Century Gothic"/>
      <family val="2"/>
    </font>
    <font>
      <u/>
      <sz val="10"/>
      <color theme="10"/>
      <name val="Century Gothic"/>
      <family val="2"/>
    </font>
    <font>
      <u/>
      <sz val="8"/>
      <color theme="10"/>
      <name val="Century Gothic"/>
      <family val="2"/>
    </font>
    <font>
      <sz val="10"/>
      <color indexed="18"/>
      <name val="Courier"/>
      <family val="3"/>
    </font>
    <font>
      <sz val="14"/>
      <color theme="0" tint="-0.34998626667073579"/>
      <name val="Century Gothic"/>
      <family val="2"/>
    </font>
    <font>
      <sz val="18"/>
      <color theme="0" tint="-0.34998626667073579"/>
      <name val="Century Gothic"/>
      <family val="2"/>
    </font>
    <font>
      <sz val="22"/>
      <color theme="0" tint="-0.34998626667073579"/>
      <name val="Century Gothic"/>
      <family val="2"/>
    </font>
    <font>
      <sz val="24"/>
      <color theme="0" tint="-0.34998626667073579"/>
      <name val="Century Gothic"/>
      <family val="2"/>
    </font>
    <font>
      <b/>
      <sz val="14"/>
      <color rgb="FF72009A"/>
      <name val="Century Gothic"/>
      <family val="2"/>
    </font>
    <font>
      <b/>
      <sz val="10"/>
      <color rgb="FF72009A"/>
      <name val="Century Gothic"/>
      <family val="2"/>
    </font>
    <font>
      <sz val="10"/>
      <color rgb="FF72009A"/>
      <name val="Century Gothic"/>
      <family val="2"/>
    </font>
    <font>
      <b/>
      <sz val="14"/>
      <color rgb="FF006600"/>
      <name val="Century Gothic"/>
      <family val="2"/>
    </font>
    <font>
      <sz val="10"/>
      <color rgb="FF006600"/>
      <name val="Century Gothic"/>
      <family val="2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F0"/>
      <name val="Century Gothic"/>
      <family val="2"/>
    </font>
    <font>
      <b/>
      <sz val="10"/>
      <color rgb="FF000099"/>
      <name val="Century Gothic"/>
      <family val="2"/>
    </font>
    <font>
      <sz val="10"/>
      <color rgb="FF000099"/>
      <name val="Century Gothic"/>
      <family val="2"/>
    </font>
    <font>
      <sz val="18"/>
      <color theme="3" tint="0.3999755851924192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darkGray">
        <fgColor indexed="9"/>
        <bgColor indexed="26"/>
      </patternFill>
    </fill>
    <fill>
      <patternFill patternType="lightGray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theme="0"/>
        <bgColor indexed="42"/>
      </patternFill>
    </fill>
    <fill>
      <patternFill patternType="mediumGray">
        <fgColor indexed="9"/>
        <bgColor rgb="FFCCECFF"/>
      </patternFill>
    </fill>
    <fill>
      <patternFill patternType="solid">
        <fgColor rgb="FFCCECFF"/>
        <bgColor indexed="9"/>
      </patternFill>
    </fill>
    <fill>
      <patternFill patternType="solid">
        <fgColor rgb="FFCCCCFF"/>
        <bgColor indexed="9"/>
      </patternFill>
    </fill>
    <fill>
      <patternFill patternType="darkGray">
        <fgColor indexed="9"/>
        <bgColor rgb="FFCCCCFF"/>
      </patternFill>
    </fill>
    <fill>
      <patternFill patternType="mediumGray">
        <fgColor indexed="9"/>
        <bgColor rgb="FFCCCCFF"/>
      </patternFill>
    </fill>
    <fill>
      <patternFill patternType="lightGray">
        <fgColor indexed="9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darkGray">
        <fgColor theme="0"/>
        <bgColor theme="4" tint="0.79998168889431442"/>
      </patternFill>
    </fill>
    <fill>
      <patternFill patternType="mediumGray">
        <fgColor theme="0"/>
        <bgColor theme="4" tint="0.79995117038483843"/>
      </patternFill>
    </fill>
    <fill>
      <patternFill patternType="lightGray">
        <fgColor theme="0"/>
        <bgColor theme="4" tint="0.79995117038483843"/>
      </patternFill>
    </fill>
    <fill>
      <patternFill patternType="gray125">
        <fgColor theme="0"/>
        <bgColor theme="4" tint="0.79995117038483843"/>
      </patternFill>
    </fill>
  </fills>
  <borders count="90">
    <border>
      <left/>
      <right/>
      <top/>
      <bottom/>
      <diagonal/>
    </border>
    <border>
      <left style="medium">
        <color indexed="16"/>
      </left>
      <right style="dotted">
        <color indexed="9"/>
      </right>
      <top/>
      <bottom style="dotted">
        <color indexed="16"/>
      </bottom>
      <diagonal/>
    </border>
    <border>
      <left style="medium">
        <color indexed="16"/>
      </left>
      <right style="dotted">
        <color indexed="9"/>
      </right>
      <top style="dotted">
        <color indexed="16"/>
      </top>
      <bottom style="dotted">
        <color indexed="16"/>
      </bottom>
      <diagonal/>
    </border>
    <border>
      <left style="medium">
        <color indexed="16"/>
      </left>
      <right style="dotted">
        <color indexed="9"/>
      </right>
      <top style="dotted">
        <color indexed="16"/>
      </top>
      <bottom style="medium">
        <color indexed="16"/>
      </bottom>
      <diagonal/>
    </border>
    <border>
      <left style="dotted">
        <color indexed="9"/>
      </left>
      <right style="medium">
        <color indexed="16"/>
      </right>
      <top/>
      <bottom style="dotted">
        <color indexed="16"/>
      </bottom>
      <diagonal/>
    </border>
    <border>
      <left style="dotted">
        <color indexed="9"/>
      </left>
      <right style="medium">
        <color indexed="16"/>
      </right>
      <top style="dotted">
        <color indexed="16"/>
      </top>
      <bottom style="dotted">
        <color indexed="16"/>
      </bottom>
      <diagonal/>
    </border>
    <border>
      <left style="dotted">
        <color indexed="9"/>
      </left>
      <right style="medium">
        <color indexed="16"/>
      </right>
      <top style="dotted">
        <color indexed="16"/>
      </top>
      <bottom style="medium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7"/>
      </left>
      <right style="medium">
        <color indexed="17"/>
      </right>
      <top style="dotted">
        <color indexed="17"/>
      </top>
      <bottom style="dotted">
        <color indexed="17"/>
      </bottom>
      <diagonal/>
    </border>
    <border>
      <left style="medium">
        <color indexed="17"/>
      </left>
      <right style="medium">
        <color indexed="17"/>
      </right>
      <top style="dotted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 style="dotted">
        <color indexed="17"/>
      </bottom>
      <diagonal/>
    </border>
    <border>
      <left style="medium">
        <color indexed="17"/>
      </left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8"/>
      </left>
      <right style="hair">
        <color indexed="9"/>
      </right>
      <top style="dotted">
        <color indexed="18"/>
      </top>
      <bottom style="dotted">
        <color indexed="18"/>
      </bottom>
      <diagonal/>
    </border>
    <border>
      <left style="medium">
        <color indexed="18"/>
      </left>
      <right style="hair">
        <color indexed="9"/>
      </right>
      <top style="dotted">
        <color indexed="18"/>
      </top>
      <bottom style="medium">
        <color indexed="18"/>
      </bottom>
      <diagonal/>
    </border>
    <border>
      <left style="medium">
        <color indexed="18"/>
      </left>
      <right style="hair">
        <color indexed="9"/>
      </right>
      <top/>
      <bottom style="dotted">
        <color indexed="18"/>
      </bottom>
      <diagonal/>
    </border>
    <border>
      <left style="hair">
        <color indexed="9"/>
      </left>
      <right style="hair">
        <color indexed="9"/>
      </right>
      <top/>
      <bottom style="dotted">
        <color indexed="18"/>
      </bottom>
      <diagonal/>
    </border>
    <border>
      <left style="hair">
        <color indexed="9"/>
      </left>
      <right style="hair">
        <color indexed="9"/>
      </right>
      <top style="dotted">
        <color indexed="18"/>
      </top>
      <bottom style="dotted">
        <color indexed="18"/>
      </bottom>
      <diagonal/>
    </border>
    <border>
      <left style="hair">
        <color indexed="9"/>
      </left>
      <right style="hair">
        <color indexed="9"/>
      </right>
      <top style="dotted">
        <color indexed="18"/>
      </top>
      <bottom style="medium">
        <color indexed="18"/>
      </bottom>
      <diagonal/>
    </border>
    <border>
      <left style="hair">
        <color indexed="9"/>
      </left>
      <right style="medium">
        <color indexed="18"/>
      </right>
      <top/>
      <bottom style="dotted">
        <color indexed="18"/>
      </bottom>
      <diagonal/>
    </border>
    <border>
      <left style="hair">
        <color indexed="9"/>
      </left>
      <right style="medium">
        <color indexed="18"/>
      </right>
      <top style="dotted">
        <color indexed="18"/>
      </top>
      <bottom style="dotted">
        <color indexed="18"/>
      </bottom>
      <diagonal/>
    </border>
    <border>
      <left style="hair">
        <color indexed="9"/>
      </left>
      <right style="medium">
        <color indexed="18"/>
      </right>
      <top style="dotted">
        <color indexed="18"/>
      </top>
      <bottom style="medium">
        <color indexed="18"/>
      </bottom>
      <diagonal/>
    </border>
    <border>
      <left style="medium">
        <color indexed="18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18"/>
      </left>
      <right style="dotted">
        <color indexed="22"/>
      </right>
      <top/>
      <bottom style="hair">
        <color indexed="22"/>
      </bottom>
      <diagonal/>
    </border>
    <border>
      <left style="dotted">
        <color indexed="22"/>
      </left>
      <right style="dotted">
        <color indexed="22"/>
      </right>
      <top/>
      <bottom style="hair">
        <color indexed="22"/>
      </bottom>
      <diagonal/>
    </border>
    <border>
      <left style="dotted">
        <color indexed="22"/>
      </left>
      <right style="medium">
        <color indexed="18"/>
      </right>
      <top/>
      <bottom style="hair">
        <color indexed="22"/>
      </bottom>
      <diagonal/>
    </border>
    <border>
      <left style="medium">
        <color indexed="18"/>
      </left>
      <right style="dotted">
        <color indexed="22"/>
      </right>
      <top style="medium">
        <color indexed="18"/>
      </top>
      <bottom style="thin">
        <color indexed="18"/>
      </bottom>
      <diagonal/>
    </border>
    <border>
      <left style="dotted">
        <color indexed="22"/>
      </left>
      <right style="dotted">
        <color indexed="22"/>
      </right>
      <top style="medium">
        <color indexed="18"/>
      </top>
      <bottom style="thin">
        <color indexed="18"/>
      </bottom>
      <diagonal/>
    </border>
    <border>
      <left style="dotted">
        <color indexed="22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dotted">
        <color indexed="22"/>
      </right>
      <top style="hair">
        <color indexed="22"/>
      </top>
      <bottom/>
      <diagonal/>
    </border>
    <border>
      <left style="dotted">
        <color indexed="22"/>
      </left>
      <right style="dotted">
        <color indexed="22"/>
      </right>
      <top style="hair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hair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18"/>
      </left>
      <right style="hair">
        <color indexed="22"/>
      </right>
      <top/>
      <bottom style="dotted">
        <color indexed="22"/>
      </bottom>
      <diagonal/>
    </border>
    <border>
      <left style="medium">
        <color indexed="18"/>
      </left>
      <right style="hair">
        <color indexed="22"/>
      </right>
      <top style="medium">
        <color indexed="18"/>
      </top>
      <bottom style="thin">
        <color indexed="18"/>
      </bottom>
      <diagonal/>
    </border>
    <border>
      <left style="hair">
        <color indexed="22"/>
      </left>
      <right style="hair">
        <color indexed="22"/>
      </right>
      <top style="medium">
        <color indexed="18"/>
      </top>
      <bottom style="thin">
        <color indexed="18"/>
      </bottom>
      <diagonal/>
    </border>
    <border>
      <left style="hair">
        <color indexed="22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hair">
        <color indexed="22"/>
      </right>
      <top style="dotted">
        <color indexed="22"/>
      </top>
      <bottom style="medium">
        <color indexed="18"/>
      </bottom>
      <diagonal/>
    </border>
    <border>
      <left style="hair">
        <color indexed="22"/>
      </left>
      <right style="hair">
        <color indexed="22"/>
      </right>
      <top/>
      <bottom style="dotted">
        <color indexed="22"/>
      </bottom>
      <diagonal/>
    </border>
    <border>
      <left style="hair">
        <color indexed="22"/>
      </left>
      <right style="medium">
        <color indexed="18"/>
      </right>
      <top/>
      <bottom style="dotted">
        <color indexed="22"/>
      </bottom>
      <diagonal/>
    </border>
    <border>
      <left style="hair">
        <color indexed="22"/>
      </left>
      <right style="hair">
        <color indexed="22"/>
      </right>
      <top style="dotted">
        <color indexed="22"/>
      </top>
      <bottom style="dotted">
        <color indexed="22"/>
      </bottom>
      <diagonal/>
    </border>
    <border>
      <left style="hair">
        <color indexed="22"/>
      </left>
      <right style="medium">
        <color indexed="18"/>
      </right>
      <top style="dotted">
        <color indexed="22"/>
      </top>
      <bottom style="dotted">
        <color indexed="22"/>
      </bottom>
      <diagonal/>
    </border>
    <border>
      <left style="hair">
        <color indexed="22"/>
      </left>
      <right style="hair">
        <color indexed="22"/>
      </right>
      <top style="dotted">
        <color indexed="22"/>
      </top>
      <bottom style="medium">
        <color indexed="18"/>
      </bottom>
      <diagonal/>
    </border>
    <border>
      <left style="hair">
        <color indexed="22"/>
      </left>
      <right style="medium">
        <color indexed="18"/>
      </right>
      <top style="dotted">
        <color indexed="22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 style="dotted">
        <color indexed="54"/>
      </bottom>
      <diagonal/>
    </border>
    <border>
      <left style="medium">
        <color indexed="54"/>
      </left>
      <right style="medium">
        <color indexed="54"/>
      </right>
      <top style="dotted">
        <color indexed="54"/>
      </top>
      <bottom style="dotted">
        <color indexed="54"/>
      </bottom>
      <diagonal/>
    </border>
    <border>
      <left style="medium">
        <color indexed="54"/>
      </left>
      <right style="medium">
        <color indexed="54"/>
      </right>
      <top style="dotted">
        <color indexed="54"/>
      </top>
      <bottom style="medium">
        <color indexed="54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dotted">
        <color indexed="22"/>
      </right>
      <top style="medium">
        <color indexed="18"/>
      </top>
      <bottom style="thin">
        <color indexed="18"/>
      </bottom>
      <diagonal/>
    </border>
    <border>
      <left/>
      <right style="dotted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medium">
        <color indexed="18"/>
      </top>
      <bottom style="thin">
        <color indexed="18"/>
      </bottom>
      <diagonal/>
    </border>
    <border>
      <left style="hair">
        <color indexed="22"/>
      </left>
      <right/>
      <top/>
      <bottom style="dotted">
        <color indexed="22"/>
      </bottom>
      <diagonal/>
    </border>
    <border>
      <left style="hair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indexed="22"/>
      </left>
      <right/>
      <top style="dotted">
        <color indexed="22"/>
      </top>
      <bottom style="medium">
        <color indexed="18"/>
      </bottom>
      <diagonal/>
    </border>
    <border>
      <left style="medium">
        <color indexed="54"/>
      </left>
      <right style="medium">
        <color indexed="54"/>
      </right>
      <top/>
      <bottom style="thin">
        <color indexed="54"/>
      </bottom>
      <diagonal/>
    </border>
    <border>
      <left/>
      <right/>
      <top/>
      <bottom style="dotted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1"/>
      </bottom>
      <diagonal/>
    </border>
    <border>
      <left/>
      <right style="medium">
        <color indexed="18"/>
      </right>
      <top style="dotted">
        <color indexed="22"/>
      </top>
      <bottom style="medium">
        <color indexed="18"/>
      </bottom>
      <diagonal/>
    </border>
    <border>
      <left style="hair">
        <color theme="0"/>
      </left>
      <right style="hair">
        <color theme="0"/>
      </right>
      <top/>
      <bottom style="hair">
        <color theme="0" tint="-0.24994659260841701"/>
      </bottom>
      <diagonal/>
    </border>
    <border>
      <left style="hair">
        <color theme="0"/>
      </left>
      <right style="hair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/>
      </left>
      <right style="hair">
        <color theme="0"/>
      </right>
      <top style="hair">
        <color theme="0" tint="-0.24994659260841701"/>
      </top>
      <bottom/>
      <diagonal/>
    </border>
    <border>
      <left style="thin">
        <color theme="3" tint="0.59996337778862885"/>
      </left>
      <right style="hair">
        <color theme="0"/>
      </right>
      <top/>
      <bottom style="hair">
        <color theme="0" tint="-0.24994659260841701"/>
      </bottom>
      <diagonal/>
    </border>
    <border>
      <left style="hair">
        <color theme="0"/>
      </left>
      <right style="thin">
        <color theme="3" tint="0.59996337778862885"/>
      </right>
      <top/>
      <bottom style="hair">
        <color theme="0" tint="-0.24994659260841701"/>
      </bottom>
      <diagonal/>
    </border>
    <border>
      <left style="thin">
        <color theme="3" tint="0.59996337778862885"/>
      </left>
      <right style="hair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/>
      </left>
      <right style="thin">
        <color theme="3" tint="0.59996337778862885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3" tint="0.59996337778862885"/>
      </left>
      <right style="hair">
        <color theme="0"/>
      </right>
      <top style="hair">
        <color theme="0" tint="-0.24994659260841701"/>
      </top>
      <bottom/>
      <diagonal/>
    </border>
    <border>
      <left style="hair">
        <color theme="0"/>
      </left>
      <right style="thin">
        <color theme="3" tint="0.59996337778862885"/>
      </right>
      <top style="hair">
        <color theme="0" tint="-0.24994659260841701"/>
      </top>
      <bottom/>
      <diagonal/>
    </border>
    <border>
      <left style="thin">
        <color theme="3" tint="0.59996337778862885"/>
      </left>
      <right style="hair">
        <color theme="3" tint="0.39994506668294322"/>
      </right>
      <top style="thin">
        <color theme="3" tint="0.59996337778862885"/>
      </top>
      <bottom/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59996337778862885"/>
      </top>
      <bottom/>
      <diagonal/>
    </border>
    <border>
      <left style="hair">
        <color theme="3" tint="0.39994506668294322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hair">
        <color theme="3" tint="0.39994506668294322"/>
      </right>
      <top/>
      <bottom style="thin">
        <color theme="3" tint="0.59996337778862885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59996337778862885"/>
      </bottom>
      <diagonal/>
    </border>
    <border>
      <left style="hair">
        <color theme="3" tint="0.39994506668294322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15" fontId="22" fillId="0" borderId="25" xfId="0" applyNumberFormat="1" applyFont="1" applyBorder="1" applyAlignment="1" applyProtection="1">
      <alignment horizontal="center"/>
      <protection locked="0"/>
    </xf>
    <xf numFmtId="15" fontId="22" fillId="0" borderId="23" xfId="0" applyNumberFormat="1" applyFont="1" applyBorder="1" applyAlignment="1" applyProtection="1">
      <alignment horizontal="center"/>
      <protection locked="0"/>
    </xf>
    <xf numFmtId="15" fontId="22" fillId="0" borderId="31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165" fontId="3" fillId="0" borderId="26" xfId="1" applyFont="1" applyBorder="1" applyProtection="1">
      <protection locked="0"/>
    </xf>
    <xf numFmtId="165" fontId="3" fillId="0" borderId="24" xfId="1" applyFont="1" applyBorder="1" applyProtection="1">
      <protection locked="0"/>
    </xf>
    <xf numFmtId="165" fontId="3" fillId="0" borderId="32" xfId="1" applyFont="1" applyBorder="1" applyProtection="1">
      <protection locked="0"/>
    </xf>
    <xf numFmtId="165" fontId="3" fillId="0" borderId="27" xfId="1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35" xfId="0" applyFont="1" applyBorder="1" applyProtection="1">
      <protection hidden="1"/>
    </xf>
    <xf numFmtId="0" fontId="0" fillId="0" borderId="0" xfId="0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36" fillId="15" borderId="83" xfId="0" applyFont="1" applyFill="1" applyBorder="1" applyAlignment="1" applyProtection="1">
      <alignment horizontal="center" vertical="center" wrapText="1"/>
      <protection hidden="1"/>
    </xf>
    <xf numFmtId="0" fontId="36" fillId="15" borderId="84" xfId="0" applyFont="1" applyFill="1" applyBorder="1" applyAlignment="1" applyProtection="1">
      <alignment horizontal="center" vertical="center" wrapText="1"/>
      <protection hidden="1"/>
    </xf>
    <xf numFmtId="0" fontId="36" fillId="15" borderId="85" xfId="0" applyFont="1" applyFill="1" applyBorder="1" applyAlignment="1" applyProtection="1">
      <alignment horizontal="center" vertical="center" wrapText="1"/>
      <protection hidden="1"/>
    </xf>
    <xf numFmtId="169" fontId="37" fillId="16" borderId="77" xfId="0" applyNumberFormat="1" applyFont="1" applyFill="1" applyBorder="1" applyAlignment="1" applyProtection="1">
      <alignment horizontal="right" indent="1"/>
      <protection hidden="1"/>
    </xf>
    <xf numFmtId="0" fontId="37" fillId="17" borderId="74" xfId="0" applyFont="1" applyFill="1" applyBorder="1" applyProtection="1">
      <protection hidden="1"/>
    </xf>
    <xf numFmtId="165" fontId="37" fillId="18" borderId="74" xfId="1" applyFont="1" applyFill="1" applyBorder="1" applyProtection="1">
      <protection hidden="1"/>
    </xf>
    <xf numFmtId="167" fontId="37" fillId="19" borderId="78" xfId="2" applyNumberFormat="1" applyFont="1" applyFill="1" applyBorder="1" applyAlignment="1" applyProtection="1">
      <alignment horizontal="right" indent="1"/>
      <protection hidden="1"/>
    </xf>
    <xf numFmtId="169" fontId="37" fillId="16" borderId="79" xfId="0" applyNumberFormat="1" applyFont="1" applyFill="1" applyBorder="1" applyAlignment="1" applyProtection="1">
      <alignment horizontal="right" indent="1"/>
      <protection hidden="1"/>
    </xf>
    <xf numFmtId="165" fontId="37" fillId="18" borderId="75" xfId="1" applyFont="1" applyFill="1" applyBorder="1" applyProtection="1">
      <protection hidden="1"/>
    </xf>
    <xf numFmtId="167" fontId="37" fillId="19" borderId="80" xfId="2" applyNumberFormat="1" applyFont="1" applyFill="1" applyBorder="1" applyAlignment="1" applyProtection="1">
      <alignment horizontal="right" indent="1"/>
      <protection hidden="1"/>
    </xf>
    <xf numFmtId="169" fontId="37" fillId="16" borderId="81" xfId="0" applyNumberFormat="1" applyFont="1" applyFill="1" applyBorder="1" applyAlignment="1" applyProtection="1">
      <alignment horizontal="right" indent="1"/>
      <protection hidden="1"/>
    </xf>
    <xf numFmtId="165" fontId="37" fillId="18" borderId="76" xfId="1" applyFont="1" applyFill="1" applyBorder="1" applyProtection="1">
      <protection hidden="1"/>
    </xf>
    <xf numFmtId="167" fontId="37" fillId="19" borderId="82" xfId="2" applyNumberFormat="1" applyFont="1" applyFill="1" applyBorder="1" applyAlignment="1" applyProtection="1">
      <alignment horizontal="right" indent="1"/>
      <protection hidden="1"/>
    </xf>
    <xf numFmtId="0" fontId="36" fillId="15" borderId="86" xfId="0" applyFont="1" applyFill="1" applyBorder="1" applyProtection="1">
      <protection hidden="1"/>
    </xf>
    <xf numFmtId="0" fontId="36" fillId="15" borderId="87" xfId="0" applyFont="1" applyFill="1" applyBorder="1" applyAlignment="1" applyProtection="1">
      <alignment horizontal="center"/>
      <protection hidden="1"/>
    </xf>
    <xf numFmtId="165" fontId="36" fillId="15" borderId="87" xfId="0" applyNumberFormat="1" applyFont="1" applyFill="1" applyBorder="1" applyProtection="1">
      <protection hidden="1"/>
    </xf>
    <xf numFmtId="167" fontId="36" fillId="15" borderId="88" xfId="2" applyNumberFormat="1" applyFont="1" applyFill="1" applyBorder="1" applyAlignment="1" applyProtection="1">
      <alignment horizontal="right" indent="1"/>
      <protection hidden="1"/>
    </xf>
    <xf numFmtId="0" fontId="32" fillId="0" borderId="71" xfId="0" applyFont="1" applyBorder="1" applyAlignment="1" applyProtection="1">
      <alignment horizontal="center" vertical="center"/>
      <protection locked="0"/>
    </xf>
    <xf numFmtId="1" fontId="32" fillId="0" borderId="7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32" fillId="0" borderId="0" xfId="0" applyFont="1" applyAlignment="1" applyProtection="1">
      <alignment horizontal="right" indent="1"/>
      <protection hidden="1"/>
    </xf>
    <xf numFmtId="0" fontId="14" fillId="0" borderId="37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164" fontId="3" fillId="0" borderId="41" xfId="0" applyNumberFormat="1" applyFont="1" applyBorder="1" applyProtection="1">
      <protection hidden="1"/>
    </xf>
    <xf numFmtId="164" fontId="3" fillId="0" borderId="66" xfId="0" applyNumberFormat="1" applyFont="1" applyBorder="1" applyProtection="1">
      <protection hidden="1"/>
    </xf>
    <xf numFmtId="167" fontId="3" fillId="0" borderId="42" xfId="2" applyNumberFormat="1" applyFont="1" applyBorder="1" applyAlignment="1" applyProtection="1">
      <alignment horizontal="center"/>
      <protection hidden="1"/>
    </xf>
    <xf numFmtId="165" fontId="3" fillId="0" borderId="70" xfId="1" applyFont="1" applyBorder="1" applyProtection="1">
      <protection hidden="1"/>
    </xf>
    <xf numFmtId="14" fontId="3" fillId="0" borderId="0" xfId="0" applyNumberFormat="1" applyFont="1" applyProtection="1">
      <protection hidden="1"/>
    </xf>
    <xf numFmtId="167" fontId="3" fillId="0" borderId="44" xfId="2" applyNumberFormat="1" applyFont="1" applyBorder="1" applyAlignment="1" applyProtection="1">
      <alignment horizontal="center"/>
      <protection hidden="1"/>
    </xf>
    <xf numFmtId="164" fontId="3" fillId="0" borderId="67" xfId="0" applyNumberFormat="1" applyFont="1" applyBorder="1" applyProtection="1">
      <protection hidden="1"/>
    </xf>
    <xf numFmtId="164" fontId="3" fillId="0" borderId="43" xfId="0" applyNumberFormat="1" applyFont="1" applyBorder="1" applyProtection="1">
      <protection hidden="1"/>
    </xf>
    <xf numFmtId="0" fontId="5" fillId="6" borderId="40" xfId="0" applyFont="1" applyFill="1" applyBorder="1" applyAlignment="1" applyProtection="1">
      <alignment horizontal="center"/>
      <protection hidden="1"/>
    </xf>
    <xf numFmtId="165" fontId="5" fillId="6" borderId="45" xfId="1" applyFont="1" applyFill="1" applyBorder="1" applyProtection="1">
      <protection hidden="1"/>
    </xf>
    <xf numFmtId="164" fontId="4" fillId="6" borderId="46" xfId="0" applyNumberFormat="1" applyFont="1" applyFill="1" applyBorder="1" applyProtection="1">
      <protection hidden="1"/>
    </xf>
    <xf numFmtId="0" fontId="21" fillId="0" borderId="0" xfId="3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65" fontId="0" fillId="0" borderId="0" xfId="1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165" fontId="19" fillId="0" borderId="0" xfId="1" applyFont="1" applyAlignment="1" applyProtection="1">
      <alignment horizontal="left"/>
      <protection hidden="1"/>
    </xf>
    <xf numFmtId="16" fontId="6" fillId="0" borderId="28" xfId="0" applyNumberFormat="1" applyFont="1" applyBorder="1" applyAlignment="1" applyProtection="1">
      <alignment horizontal="center" vertical="center" wrapText="1"/>
      <protection hidden="1"/>
    </xf>
    <xf numFmtId="16" fontId="6" fillId="0" borderId="63" xfId="0" applyNumberFormat="1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165" fontId="6" fillId="0" borderId="29" xfId="1" applyFont="1" applyBorder="1" applyAlignment="1" applyProtection="1">
      <alignment horizontal="center" vertical="center" wrapText="1"/>
      <protection hidden="1"/>
    </xf>
    <xf numFmtId="165" fontId="6" fillId="0" borderId="30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15" fillId="6" borderId="33" xfId="1" applyFont="1" applyFill="1" applyBorder="1" applyProtection="1">
      <protection hidden="1"/>
    </xf>
    <xf numFmtId="165" fontId="15" fillId="6" borderId="34" xfId="1" applyFont="1" applyFill="1" applyBorder="1" applyProtection="1">
      <protection hidden="1"/>
    </xf>
    <xf numFmtId="0" fontId="21" fillId="0" borderId="0" xfId="3" applyFont="1" applyAlignment="1" applyProtection="1">
      <alignment horizontal="center"/>
      <protection hidden="1"/>
    </xf>
    <xf numFmtId="168" fontId="22" fillId="0" borderId="64" xfId="0" applyNumberFormat="1" applyFont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28" fillId="12" borderId="16" xfId="0" applyFont="1" applyFill="1" applyBorder="1" applyAlignment="1" applyProtection="1">
      <alignment horizontal="center"/>
      <protection hidden="1"/>
    </xf>
    <xf numFmtId="0" fontId="28" fillId="13" borderId="17" xfId="0" applyFont="1" applyFill="1" applyBorder="1" applyAlignment="1" applyProtection="1">
      <alignment horizontal="center"/>
      <protection hidden="1"/>
    </xf>
    <xf numFmtId="0" fontId="28" fillId="14" borderId="20" xfId="0" applyFont="1" applyFill="1" applyBorder="1" applyAlignment="1" applyProtection="1">
      <alignment horizontal="center"/>
      <protection hidden="1"/>
    </xf>
    <xf numFmtId="166" fontId="29" fillId="12" borderId="14" xfId="0" applyNumberFormat="1" applyFont="1" applyFill="1" applyBorder="1" applyProtection="1">
      <protection hidden="1"/>
    </xf>
    <xf numFmtId="166" fontId="29" fillId="12" borderId="15" xfId="0" applyNumberFormat="1" applyFont="1" applyFill="1" applyBorder="1" applyProtection="1">
      <protection hidden="1"/>
    </xf>
    <xf numFmtId="0" fontId="21" fillId="0" borderId="51" xfId="3" applyFont="1" applyBorder="1" applyAlignment="1" applyProtection="1">
      <protection hidden="1"/>
    </xf>
    <xf numFmtId="0" fontId="19" fillId="0" borderId="51" xfId="0" applyFont="1" applyBorder="1" applyAlignment="1" applyProtection="1">
      <protection hidden="1"/>
    </xf>
    <xf numFmtId="0" fontId="8" fillId="2" borderId="1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Protection="1"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11" fillId="9" borderId="57" xfId="0" applyFont="1" applyFill="1" applyBorder="1" applyAlignment="1" applyProtection="1">
      <alignment horizontal="center"/>
      <protection locked="0"/>
    </xf>
    <xf numFmtId="0" fontId="11" fillId="9" borderId="58" xfId="0" applyFont="1" applyFill="1" applyBorder="1" applyAlignment="1" applyProtection="1">
      <alignment horizontal="center"/>
      <protection locked="0"/>
    </xf>
    <xf numFmtId="0" fontId="11" fillId="9" borderId="59" xfId="0" applyFont="1" applyFill="1" applyBorder="1" applyAlignment="1" applyProtection="1">
      <alignment horizontal="center"/>
      <protection locked="0"/>
    </xf>
    <xf numFmtId="0" fontId="31" fillId="8" borderId="11" xfId="0" applyFont="1" applyFill="1" applyBorder="1" applyAlignment="1" applyProtection="1">
      <alignment horizontal="center"/>
      <protection locked="0"/>
    </xf>
    <xf numFmtId="0" fontId="31" fillId="8" borderId="9" xfId="0" applyFont="1" applyFill="1" applyBorder="1" applyAlignment="1" applyProtection="1">
      <alignment horizontal="center"/>
      <protection locked="0"/>
    </xf>
    <xf numFmtId="0" fontId="31" fillId="8" borderId="10" xfId="0" applyFont="1" applyFill="1" applyBorder="1" applyAlignment="1" applyProtection="1">
      <alignment horizontal="center"/>
      <protection locked="0"/>
    </xf>
    <xf numFmtId="166" fontId="29" fillId="12" borderId="14" xfId="0" applyNumberFormat="1" applyFont="1" applyFill="1" applyBorder="1" applyProtection="1">
      <protection locked="0"/>
    </xf>
    <xf numFmtId="166" fontId="29" fillId="13" borderId="18" xfId="0" applyNumberFormat="1" applyFont="1" applyFill="1" applyBorder="1" applyProtection="1">
      <protection locked="0"/>
    </xf>
    <xf numFmtId="167" fontId="29" fillId="14" borderId="21" xfId="2" applyNumberFormat="1" applyFont="1" applyFill="1" applyBorder="1" applyAlignment="1" applyProtection="1">
      <alignment horizontal="center"/>
      <protection locked="0"/>
    </xf>
    <xf numFmtId="0" fontId="29" fillId="13" borderId="19" xfId="0" applyFont="1" applyFill="1" applyBorder="1" applyAlignment="1" applyProtection="1">
      <alignment horizontal="center"/>
      <protection locked="0"/>
    </xf>
    <xf numFmtId="167" fontId="29" fillId="14" borderId="22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89" xfId="0" applyFont="1" applyBorder="1" applyAlignment="1" applyProtection="1">
      <alignment horizontal="center" vertical="center"/>
      <protection hidden="1"/>
    </xf>
    <xf numFmtId="0" fontId="16" fillId="7" borderId="47" xfId="0" applyFont="1" applyFill="1" applyBorder="1" applyAlignment="1" applyProtection="1">
      <alignment horizontal="center" vertical="center" wrapText="1"/>
      <protection hidden="1"/>
    </xf>
    <xf numFmtId="0" fontId="16" fillId="7" borderId="48" xfId="0" applyFont="1" applyFill="1" applyBorder="1" applyAlignment="1" applyProtection="1">
      <alignment horizontal="center" vertical="center" wrapText="1"/>
      <protection hidden="1"/>
    </xf>
    <xf numFmtId="0" fontId="16" fillId="7" borderId="49" xfId="0" applyFont="1" applyFill="1" applyBorder="1" applyAlignment="1" applyProtection="1">
      <alignment horizontal="center" vertical="center" wrapText="1"/>
      <protection hidden="1"/>
    </xf>
    <xf numFmtId="0" fontId="35" fillId="7" borderId="47" xfId="0" applyFont="1" applyFill="1" applyBorder="1" applyAlignment="1" applyProtection="1">
      <alignment horizontal="center" vertical="center" wrapText="1"/>
      <protection hidden="1"/>
    </xf>
    <xf numFmtId="0" fontId="35" fillId="7" borderId="48" xfId="0" applyFont="1" applyFill="1" applyBorder="1" applyAlignment="1" applyProtection="1">
      <alignment horizontal="center" vertical="center" wrapText="1"/>
      <protection hidden="1"/>
    </xf>
    <xf numFmtId="0" fontId="35" fillId="7" borderId="49" xfId="0" applyFont="1" applyFill="1" applyBorder="1" applyAlignment="1" applyProtection="1">
      <alignment horizontal="center" vertical="center" wrapText="1"/>
      <protection hidden="1"/>
    </xf>
    <xf numFmtId="0" fontId="17" fillId="7" borderId="47" xfId="0" applyFont="1" applyFill="1" applyBorder="1" applyAlignment="1" applyProtection="1">
      <alignment horizontal="center" vertical="center" wrapText="1"/>
      <protection hidden="1"/>
    </xf>
    <xf numFmtId="0" fontId="17" fillId="7" borderId="48" xfId="0" applyFont="1" applyFill="1" applyBorder="1" applyAlignment="1" applyProtection="1">
      <alignment horizontal="center" vertical="center" wrapText="1"/>
      <protection hidden="1"/>
    </xf>
    <xf numFmtId="0" fontId="17" fillId="7" borderId="49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65" fontId="5" fillId="6" borderId="68" xfId="0" applyNumberFormat="1" applyFont="1" applyFill="1" applyBorder="1" applyAlignment="1" applyProtection="1">
      <alignment horizontal="center"/>
      <protection hidden="1"/>
    </xf>
    <xf numFmtId="165" fontId="5" fillId="6" borderId="73" xfId="0" applyNumberFormat="1" applyFont="1" applyFill="1" applyBorder="1" applyAlignment="1" applyProtection="1">
      <alignment horizontal="center"/>
      <protection hidden="1"/>
    </xf>
    <xf numFmtId="0" fontId="5" fillId="6" borderId="60" xfId="0" applyFont="1" applyFill="1" applyBorder="1" applyAlignment="1" applyProtection="1">
      <alignment horizontal="center"/>
      <protection hidden="1"/>
    </xf>
    <xf numFmtId="0" fontId="5" fillId="6" borderId="61" xfId="0" applyFont="1" applyFill="1" applyBorder="1" applyAlignment="1" applyProtection="1">
      <alignment horizontal="center"/>
      <protection hidden="1"/>
    </xf>
    <xf numFmtId="0" fontId="15" fillId="6" borderId="61" xfId="0" applyFont="1" applyFill="1" applyBorder="1" applyAlignment="1" applyProtection="1">
      <alignment horizontal="center"/>
      <protection hidden="1"/>
    </xf>
    <xf numFmtId="0" fontId="15" fillId="6" borderId="6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9" fillId="4" borderId="50" xfId="0" applyFont="1" applyFill="1" applyBorder="1" applyAlignment="1" applyProtection="1">
      <alignment horizontal="center" vertical="center" wrapText="1"/>
      <protection hidden="1"/>
    </xf>
    <xf numFmtId="0" fontId="9" fillId="4" borderId="52" xfId="0" applyFont="1" applyFill="1" applyBorder="1" applyAlignment="1" applyProtection="1">
      <alignment horizontal="center" vertical="center" wrapText="1"/>
      <protection hidden="1"/>
    </xf>
    <xf numFmtId="0" fontId="27" fillId="11" borderId="53" xfId="0" applyFont="1" applyFill="1" applyBorder="1" applyAlignment="1" applyProtection="1">
      <alignment horizontal="center" vertical="center"/>
      <protection hidden="1"/>
    </xf>
    <xf numFmtId="0" fontId="27" fillId="11" borderId="54" xfId="0" applyFont="1" applyFill="1" applyBorder="1" applyAlignment="1" applyProtection="1">
      <alignment horizontal="center" vertical="center"/>
      <protection hidden="1"/>
    </xf>
    <xf numFmtId="0" fontId="27" fillId="11" borderId="55" xfId="0" applyFont="1" applyFill="1" applyBorder="1" applyAlignment="1" applyProtection="1">
      <alignment horizontal="center" vertical="center"/>
      <protection hidden="1"/>
    </xf>
    <xf numFmtId="0" fontId="30" fillId="5" borderId="13" xfId="0" applyFont="1" applyFill="1" applyBorder="1" applyAlignment="1" applyProtection="1">
      <alignment horizontal="center" vertical="center" wrapText="1"/>
      <protection hidden="1"/>
    </xf>
    <xf numFmtId="0" fontId="30" fillId="5" borderId="12" xfId="0" applyFont="1" applyFill="1" applyBorder="1" applyAlignment="1" applyProtection="1">
      <alignment horizontal="center" vertical="center" wrapText="1"/>
      <protection hidden="1"/>
    </xf>
    <xf numFmtId="0" fontId="10" fillId="10" borderId="56" xfId="0" applyFont="1" applyFill="1" applyBorder="1" applyAlignment="1" applyProtection="1">
      <alignment horizontal="center" vertical="center" wrapText="1"/>
      <protection hidden="1"/>
    </xf>
    <xf numFmtId="0" fontId="10" fillId="10" borderId="6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</cellXfs>
  <cellStyles count="4">
    <cellStyle name="Hy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000099"/>
      <color rgb="FF006600"/>
      <color rgb="FF72009A"/>
      <color rgb="FF9900CC"/>
      <color rgb="FFCCCCFF"/>
      <color rgb="FFCCEC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7"/>
  <c:chart>
    <c:autoTitleDeleted val="1"/>
    <c:view3D>
      <c:rotX val="50"/>
      <c:perspective val="30"/>
    </c:view3D>
    <c:plotArea>
      <c:layout>
        <c:manualLayout>
          <c:layoutTarget val="inner"/>
          <c:xMode val="edge"/>
          <c:yMode val="edge"/>
          <c:x val="2.9495192024763793E-3"/>
          <c:y val="4.3939563734308497E-2"/>
          <c:w val="0.78023986911949961"/>
          <c:h val="0.86438644607626258"/>
        </c:manualLayout>
      </c:layout>
      <c:pie3DChart>
        <c:varyColors val="1"/>
        <c:ser>
          <c:idx val="0"/>
          <c:order val="0"/>
          <c:tx>
            <c:strRef>
              <c:f>'Painel de Controle'!$D$4</c:f>
              <c:strCache>
                <c:ptCount val="1"/>
                <c:pt idx="0">
                  <c:v>Valor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'Painel de Controle'!$C$5:$C$14</c:f>
              <c:strCache>
                <c:ptCount val="10"/>
                <c:pt idx="0">
                  <c:v>José Carlos Guimarães</c:v>
                </c:pt>
                <c:pt idx="1">
                  <c:v>Geraldo de Azevedo Marques</c:v>
                </c:pt>
                <c:pt idx="2">
                  <c:v>Carlos Lacerda</c:v>
                </c:pt>
                <c:pt idx="3">
                  <c:v>Antono Gomes da Costa</c:v>
                </c:pt>
                <c:pt idx="4">
                  <c:v>Amélia Feme de Vero</c:v>
                </c:pt>
                <c:pt idx="5">
                  <c:v>Antonio Pedroso de Melo</c:v>
                </c:pt>
                <c:pt idx="6">
                  <c:v>Silvia Araújo</c:v>
                </c:pt>
                <c:pt idx="7">
                  <c:v>Mário Quintana</c:v>
                </c:pt>
                <c:pt idx="8">
                  <c:v>Maria Luiza dos Santos</c:v>
                </c:pt>
                <c:pt idx="9">
                  <c:v>Ernesto Garrastazul Médice</c:v>
                </c:pt>
              </c:strCache>
            </c:strRef>
          </c:cat>
          <c:val>
            <c:numRef>
              <c:f>'Painel de Controle'!$D$5:$D$14</c:f>
              <c:numCache>
                <c:formatCode>_("R$ "* #,##0.00_);_("R$ "* \(#,##0.00\);_("R$ "* "-"??_);_(@_)</c:formatCode>
                <c:ptCount val="10"/>
                <c:pt idx="0">
                  <c:v>82000</c:v>
                </c:pt>
                <c:pt idx="1">
                  <c:v>76800</c:v>
                </c:pt>
                <c:pt idx="2">
                  <c:v>61200</c:v>
                </c:pt>
                <c:pt idx="3">
                  <c:v>47900</c:v>
                </c:pt>
                <c:pt idx="4">
                  <c:v>44700</c:v>
                </c:pt>
                <c:pt idx="5">
                  <c:v>44300</c:v>
                </c:pt>
                <c:pt idx="6">
                  <c:v>34500</c:v>
                </c:pt>
                <c:pt idx="7">
                  <c:v>29300</c:v>
                </c:pt>
                <c:pt idx="8">
                  <c:v>26700</c:v>
                </c:pt>
                <c:pt idx="9">
                  <c:v>21830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304297900262458"/>
          <c:y val="5.6636347180740364E-2"/>
          <c:w val="0.27909987814023246"/>
          <c:h val="0.87508960086885745"/>
        </c:manualLayout>
      </c:layout>
      <c:txPr>
        <a:bodyPr/>
        <a:lstStyle/>
        <a:p>
          <a:pPr>
            <a:defRPr sz="800"/>
          </a:pPr>
          <a:endParaRPr lang="pt-BR"/>
        </a:p>
      </c:txPr>
    </c:legend>
    <c:plotVisOnly val="1"/>
  </c:chart>
  <c:txPr>
    <a:bodyPr/>
    <a:lstStyle/>
    <a:p>
      <a:pPr>
        <a:defRPr>
          <a:solidFill>
            <a:srgbClr val="000099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5"/>
  <c:chart>
    <c:autoTitleDeleted val="1"/>
    <c:view3D>
      <c:rotX val="0"/>
      <c:rotY val="10"/>
      <c:perspective val="30"/>
    </c:view3D>
    <c:plotArea>
      <c:layout>
        <c:manualLayout>
          <c:layoutTarget val="inner"/>
          <c:xMode val="edge"/>
          <c:yMode val="edge"/>
          <c:x val="3.2884895099067842E-2"/>
          <c:y val="6.7992722500596584E-2"/>
          <c:w val="0.96711510490093167"/>
          <c:h val="0.84867394416607078"/>
        </c:manualLayout>
      </c:layout>
      <c:bar3DChart>
        <c:barDir val="col"/>
        <c:grouping val="clustered"/>
        <c:ser>
          <c:idx val="0"/>
          <c:order val="0"/>
          <c:tx>
            <c:strRef>
              <c:f>'Painel de Controle'!$D$19</c:f>
              <c:strCache>
                <c:ptCount val="1"/>
                <c:pt idx="0">
                  <c:v>Valor 
(por mil)</c:v>
                </c:pt>
              </c:strCache>
            </c:strRef>
          </c:tx>
          <c:cat>
            <c:strRef>
              <c:f>'Painel de Controle'!$C$20:$C$24</c:f>
              <c:strCache>
                <c:ptCount val="5"/>
                <c:pt idx="0">
                  <c:v>Norte</c:v>
                </c:pt>
                <c:pt idx="1">
                  <c:v>Leste</c:v>
                </c:pt>
                <c:pt idx="2">
                  <c:v>Oeste</c:v>
                </c:pt>
                <c:pt idx="3">
                  <c:v>Centro</c:v>
                </c:pt>
                <c:pt idx="4">
                  <c:v>Sul</c:v>
                </c:pt>
              </c:strCache>
            </c:strRef>
          </c:cat>
          <c:val>
            <c:numRef>
              <c:f>'Painel de Controle'!$D$20:$D$24</c:f>
              <c:numCache>
                <c:formatCode>_("R$ "* #,##0.00_);_("R$ "* \(#,##0.00\);_("R$ "* "-"??_);_(@_)</c:formatCode>
                <c:ptCount val="5"/>
                <c:pt idx="0">
                  <c:v>129.75</c:v>
                </c:pt>
                <c:pt idx="1">
                  <c:v>127.89</c:v>
                </c:pt>
                <c:pt idx="2">
                  <c:v>95.43</c:v>
                </c:pt>
                <c:pt idx="3">
                  <c:v>85.626999999999995</c:v>
                </c:pt>
                <c:pt idx="4">
                  <c:v>67.319999999999993</c:v>
                </c:pt>
              </c:numCache>
            </c:numRef>
          </c:val>
        </c:ser>
        <c:shape val="cylinder"/>
        <c:axId val="114088192"/>
        <c:axId val="114167808"/>
        <c:axId val="0"/>
      </c:bar3DChart>
      <c:catAx>
        <c:axId val="114088192"/>
        <c:scaling>
          <c:orientation val="minMax"/>
        </c:scaling>
        <c:axPos val="b"/>
        <c:numFmt formatCode="General" sourceLinked="1"/>
        <c:tickLblPos val="nextTo"/>
        <c:crossAx val="114167808"/>
        <c:crosses val="autoZero"/>
        <c:auto val="1"/>
        <c:lblAlgn val="ctr"/>
        <c:lblOffset val="100"/>
      </c:catAx>
      <c:valAx>
        <c:axId val="114167808"/>
        <c:scaling>
          <c:orientation val="minMax"/>
        </c:scaling>
        <c:axPos val="l"/>
        <c:majorGridlines/>
        <c:numFmt formatCode="_(&quot;R$ &quot;* #,##0.00_);_(&quot;R$ &quot;* \(#,##0.00\);_(&quot;R$ &quot;* &quot;-&quot;??_);_(@_)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114088192"/>
        <c:crosses val="autoZero"/>
        <c:crossBetween val="between"/>
        <c:majorUnit val="25"/>
      </c:valAx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view3D>
      <c:rotX val="40"/>
      <c:rotY val="310"/>
      <c:perspective val="30"/>
    </c:view3D>
    <c:plotArea>
      <c:layout>
        <c:manualLayout>
          <c:layoutTarget val="inner"/>
          <c:xMode val="edge"/>
          <c:yMode val="edge"/>
          <c:x val="3.2592584988606593E-2"/>
          <c:y val="6.8376068376068393E-3"/>
          <c:w val="0.8811126553251315"/>
          <c:h val="0.979487179487179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0058571849870598E-2"/>
                  <c:y val="5.6401085457538164E-2"/>
                </c:manualLayout>
              </c:layout>
              <c:showPercent val="1"/>
            </c:dLbl>
            <c:dLbl>
              <c:idx val="1"/>
              <c:layout>
                <c:manualLayout>
                  <c:x val="1.5332746495714941E-3"/>
                  <c:y val="0.24196460057877395"/>
                </c:manualLayout>
              </c:layout>
              <c:showPercent val="1"/>
            </c:dLbl>
            <c:dLbl>
              <c:idx val="2"/>
              <c:layout>
                <c:manualLayout>
                  <c:x val="5.0833687983128317E-2"/>
                  <c:y val="-0.30419384017675755"/>
                </c:manualLayout>
              </c:layout>
              <c:showPercent val="1"/>
            </c:dLbl>
            <c:dLbl>
              <c:idx val="3"/>
              <c:layout>
                <c:manualLayout>
                  <c:x val="-6.5672775579404888E-2"/>
                  <c:y val="6.9740897772393839E-2"/>
                </c:manualLayout>
              </c:layout>
              <c:showPercent val="1"/>
            </c:dLbl>
            <c:dLbl>
              <c:idx val="4"/>
              <c:layout>
                <c:manualLayout>
                  <c:x val="-8.5228822901372625E-2"/>
                  <c:y val="-1.8919584204516823E-2"/>
                </c:manualLayout>
              </c:layout>
              <c:showPercent val="1"/>
            </c:dLbl>
            <c:dLbl>
              <c:idx val="5"/>
              <c:layout>
                <c:manualLayout>
                  <c:x val="-0.10517279552690698"/>
                  <c:y val="-1.7094017094017103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'Painel de Controle'!$C$30:$C$34</c:f>
              <c:strCache>
                <c:ptCount val="5"/>
                <c:pt idx="0">
                  <c:v>Aço</c:v>
                </c:pt>
                <c:pt idx="1">
                  <c:v>Vime</c:v>
                </c:pt>
                <c:pt idx="2">
                  <c:v>Madeira</c:v>
                </c:pt>
                <c:pt idx="3">
                  <c:v>Praia</c:v>
                </c:pt>
                <c:pt idx="4">
                  <c:v>Plástico</c:v>
                </c:pt>
              </c:strCache>
            </c:strRef>
          </c:cat>
          <c:val>
            <c:numRef>
              <c:f>'Painel de Controle'!$D$30:$D$34</c:f>
              <c:numCache>
                <c:formatCode>_("R$ "* #,##0.00_);_("R$ "* \(#,##0.00\);_("R$ "* "-"??_);_(@_)</c:formatCode>
                <c:ptCount val="5"/>
                <c:pt idx="0">
                  <c:v>143.6</c:v>
                </c:pt>
                <c:pt idx="1">
                  <c:v>124.44</c:v>
                </c:pt>
                <c:pt idx="2">
                  <c:v>108.7</c:v>
                </c:pt>
                <c:pt idx="3">
                  <c:v>80.427000000000007</c:v>
                </c:pt>
                <c:pt idx="4">
                  <c:v>28.7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0</xdr:rowOff>
    </xdr:from>
    <xdr:to>
      <xdr:col>12</xdr:col>
      <xdr:colOff>590550</xdr:colOff>
      <xdr:row>15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17</xdr:row>
      <xdr:rowOff>19050</xdr:rowOff>
    </xdr:from>
    <xdr:to>
      <xdr:col>12</xdr:col>
      <xdr:colOff>600075</xdr:colOff>
      <xdr:row>26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380999</xdr:colOff>
      <xdr:row>27</xdr:row>
      <xdr:rowOff>9525</xdr:rowOff>
    </xdr:from>
    <xdr:to>
      <xdr:col>13</xdr:col>
      <xdr:colOff>19050</xdr:colOff>
      <xdr:row>36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28576</xdr:colOff>
      <xdr:row>0</xdr:row>
      <xdr:rowOff>0</xdr:rowOff>
    </xdr:from>
    <xdr:to>
      <xdr:col>2</xdr:col>
      <xdr:colOff>762001</xdr:colOff>
      <xdr:row>2</xdr:row>
      <xdr:rowOff>153162</xdr:rowOff>
    </xdr:to>
    <xdr:pic>
      <xdr:nvPicPr>
        <xdr:cNvPr id="5" name="Imagem 4" descr="GC 65 com nome ani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6" y="0"/>
          <a:ext cx="1333500" cy="496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1779227</xdr:colOff>
      <xdr:row>3</xdr:row>
      <xdr:rowOff>76199</xdr:rowOff>
    </xdr:to>
    <xdr:pic>
      <xdr:nvPicPr>
        <xdr:cNvPr id="3" name="Imagem 2" descr="GC 65 com nome ani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66675"/>
          <a:ext cx="1741127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438150</xdr:colOff>
      <xdr:row>2</xdr:row>
      <xdr:rowOff>11849</xdr:rowOff>
    </xdr:to>
    <xdr:pic>
      <xdr:nvPicPr>
        <xdr:cNvPr id="2" name="Imagem 1" descr="GC 65 com nome ani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9050"/>
          <a:ext cx="1209675" cy="44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://www.geraldcorelli.com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geraldcorell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raldcorell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opLeftCell="B11" workbookViewId="0">
      <selection activeCell="C30" sqref="C30:C34"/>
    </sheetView>
  </sheetViews>
  <sheetFormatPr defaultColWidth="0" defaultRowHeight="13.5" zeroHeight="1"/>
  <cols>
    <col min="1" max="1" width="1.7109375" style="16" customWidth="1"/>
    <col min="2" max="2" width="9" style="16" bestFit="1" customWidth="1"/>
    <col min="3" max="3" width="29.140625" style="16" bestFit="1" customWidth="1"/>
    <col min="4" max="4" width="19.28515625" style="16" customWidth="1"/>
    <col min="5" max="5" width="9.140625" style="16" customWidth="1"/>
    <col min="6" max="6" width="1.7109375" style="16" customWidth="1"/>
    <col min="7" max="11" width="9.140625" style="16" customWidth="1"/>
    <col min="12" max="12" width="11.42578125" style="16" customWidth="1"/>
    <col min="13" max="13" width="9.140625" style="16" customWidth="1"/>
    <col min="14" max="14" width="1.7109375" style="16" customWidth="1"/>
    <col min="15" max="16384" width="9.140625" style="16" hidden="1"/>
  </cols>
  <sheetData>
    <row r="1" spans="2:5" ht="13.5" customHeight="1">
      <c r="C1" s="103" t="s">
        <v>78</v>
      </c>
      <c r="D1" s="103"/>
      <c r="E1" s="103"/>
    </row>
    <row r="2" spans="2:5" ht="13.5" customHeight="1">
      <c r="B2" s="17"/>
      <c r="C2" s="103"/>
      <c r="D2" s="103"/>
      <c r="E2" s="103"/>
    </row>
    <row r="3" spans="2:5" ht="13.5" customHeight="1">
      <c r="C3" s="104"/>
      <c r="D3" s="104"/>
      <c r="E3" s="104"/>
    </row>
    <row r="4" spans="2:5" ht="25.5">
      <c r="B4" s="18" t="s">
        <v>76</v>
      </c>
      <c r="C4" s="19" t="s">
        <v>4</v>
      </c>
      <c r="D4" s="19" t="s">
        <v>75</v>
      </c>
      <c r="E4" s="20" t="s">
        <v>74</v>
      </c>
    </row>
    <row r="5" spans="2:5">
      <c r="B5" s="21">
        <v>1</v>
      </c>
      <c r="C5" s="22" t="str">
        <f>IF(ISERROR(VLOOKUP(D5,'Controle de Vendas'!$K$5:$L$55,2,FALSE)),"",VLOOKUP(D5,'Controle de Vendas'!$K$5:$L$55,2,FALSE))</f>
        <v>José Carlos Guimarães</v>
      </c>
      <c r="D5" s="23">
        <f>LARGE('Controle de Vendas'!$K$5:$K$55,'Painel de Controle'!B5)</f>
        <v>82000</v>
      </c>
      <c r="E5" s="24">
        <f>D5/'Controle de Vendas'!$G$505</f>
        <v>0.16204989160443226</v>
      </c>
    </row>
    <row r="6" spans="2:5">
      <c r="B6" s="25">
        <v>2</v>
      </c>
      <c r="C6" s="22" t="str">
        <f>IF(ISERROR(VLOOKUP(D6,'Controle de Vendas'!$K$5:$L$55,2,FALSE)),"",VLOOKUP(D6,'Controle de Vendas'!$K$5:$L$55,2,FALSE))</f>
        <v>Geraldo de Azevedo Marques</v>
      </c>
      <c r="D6" s="26">
        <f>LARGE('Controle de Vendas'!$K$5:$K$55,'Painel de Controle'!B6)</f>
        <v>76800</v>
      </c>
      <c r="E6" s="27">
        <f>D6/'Controle de Vendas'!$G$505</f>
        <v>0.1517735570148829</v>
      </c>
    </row>
    <row r="7" spans="2:5">
      <c r="B7" s="25">
        <v>3</v>
      </c>
      <c r="C7" s="22" t="str">
        <f>IF(ISERROR(VLOOKUP(D7,'Controle de Vendas'!$K$5:$L$55,2,FALSE)),"",VLOOKUP(D7,'Controle de Vendas'!$K$5:$L$55,2,FALSE))</f>
        <v>Carlos Lacerda</v>
      </c>
      <c r="D7" s="26">
        <f>LARGE('Controle de Vendas'!$K$5:$K$55,'Painel de Controle'!B7)</f>
        <v>61200</v>
      </c>
      <c r="E7" s="27">
        <f>D7/'Controle de Vendas'!$G$505</f>
        <v>0.12094455324623481</v>
      </c>
    </row>
    <row r="8" spans="2:5">
      <c r="B8" s="25">
        <v>4</v>
      </c>
      <c r="C8" s="22" t="str">
        <f>IF(ISERROR(VLOOKUP(D8,'Controle de Vendas'!$K$5:$L$55,2,FALSE)),"",VLOOKUP(D8,'Controle de Vendas'!$K$5:$L$55,2,FALSE))</f>
        <v>Antono Gomes da Costa</v>
      </c>
      <c r="D8" s="26">
        <f>LARGE('Controle de Vendas'!$K$5:$K$55,'Painel de Controle'!B8)</f>
        <v>47900</v>
      </c>
      <c r="E8" s="27">
        <f>D8/'Controle de Vendas'!$G$505</f>
        <v>9.4660851315272021E-2</v>
      </c>
    </row>
    <row r="9" spans="2:5">
      <c r="B9" s="25">
        <v>5</v>
      </c>
      <c r="C9" s="22" t="str">
        <f>IF(ISERROR(VLOOKUP(D9,'Controle de Vendas'!$K$5:$L$55,2,FALSE)),"",VLOOKUP(D9,'Controle de Vendas'!$K$5:$L$55,2,FALSE))</f>
        <v>Amélia Feme de Vero</v>
      </c>
      <c r="D9" s="26">
        <f>LARGE('Controle de Vendas'!$K$5:$K$55,'Painel de Controle'!B9)</f>
        <v>44700</v>
      </c>
      <c r="E9" s="27">
        <f>D9/'Controle de Vendas'!$G$505</f>
        <v>8.8336953106318561E-2</v>
      </c>
    </row>
    <row r="10" spans="2:5">
      <c r="B10" s="25">
        <v>6</v>
      </c>
      <c r="C10" s="22" t="str">
        <f>IF(ISERROR(VLOOKUP(D10,'Controle de Vendas'!$K$5:$L$55,2,FALSE)),"",VLOOKUP(D10,'Controle de Vendas'!$K$5:$L$55,2,FALSE))</f>
        <v>Antonio Pedroso de Melo</v>
      </c>
      <c r="D10" s="26">
        <f>LARGE('Controle de Vendas'!$K$5:$K$55,'Painel de Controle'!B10)</f>
        <v>44300</v>
      </c>
      <c r="E10" s="27">
        <f>D10/'Controle de Vendas'!$G$505</f>
        <v>8.7546465830199385E-2</v>
      </c>
    </row>
    <row r="11" spans="2:5">
      <c r="B11" s="25">
        <v>7</v>
      </c>
      <c r="C11" s="22" t="str">
        <f>IF(ISERROR(VLOOKUP(D11,'Controle de Vendas'!$K$5:$L$55,2,FALSE)),"",VLOOKUP(D11,'Controle de Vendas'!$K$5:$L$55,2,FALSE))</f>
        <v>Silvia Araújo</v>
      </c>
      <c r="D11" s="26">
        <f>LARGE('Controle de Vendas'!$K$5:$K$55,'Painel de Controle'!B11)</f>
        <v>34500</v>
      </c>
      <c r="E11" s="27">
        <f>D11/'Controle de Vendas'!$G$505</f>
        <v>6.8179527565279424E-2</v>
      </c>
    </row>
    <row r="12" spans="2:5">
      <c r="B12" s="25">
        <v>8</v>
      </c>
      <c r="C12" s="22" t="str">
        <f>IF(ISERROR(VLOOKUP(D12,'Controle de Vendas'!$K$5:$L$55,2,FALSE)),"",VLOOKUP(D12,'Controle de Vendas'!$K$5:$L$55,2,FALSE))</f>
        <v>Mário Quintana</v>
      </c>
      <c r="D12" s="26">
        <f>LARGE('Controle de Vendas'!$K$5:$K$55,'Painel de Controle'!B12)</f>
        <v>29300</v>
      </c>
      <c r="E12" s="27">
        <f>D12/'Controle de Vendas'!$G$505</f>
        <v>5.7903192975730065E-2</v>
      </c>
    </row>
    <row r="13" spans="2:5">
      <c r="B13" s="25">
        <v>9</v>
      </c>
      <c r="C13" s="22" t="str">
        <f>IF(ISERROR(VLOOKUP(D13,'Controle de Vendas'!$K$5:$L$55,2,FALSE)),"",VLOOKUP(D13,'Controle de Vendas'!$K$5:$L$55,2,FALSE))</f>
        <v>Maria Luiza dos Santos</v>
      </c>
      <c r="D13" s="26">
        <f>LARGE('Controle de Vendas'!$K$5:$K$55,'Painel de Controle'!B13)</f>
        <v>26700</v>
      </c>
      <c r="E13" s="27">
        <f>D13/'Controle de Vendas'!$G$505</f>
        <v>5.2765025680955382E-2</v>
      </c>
    </row>
    <row r="14" spans="2:5">
      <c r="B14" s="28">
        <v>10</v>
      </c>
      <c r="C14" s="22" t="str">
        <f>IF(ISERROR(VLOOKUP(D14,'Controle de Vendas'!$K$5:$L$55,2,FALSE)),"",VLOOKUP(D14,'Controle de Vendas'!$K$5:$L$55,2,FALSE))</f>
        <v>Ernesto Garrastazul Médice</v>
      </c>
      <c r="D14" s="29">
        <f>LARGE('Controle de Vendas'!$K$5:$K$55,'Painel de Controle'!B14)</f>
        <v>21830</v>
      </c>
      <c r="E14" s="30">
        <f>D14/'Controle de Vendas'!$G$505</f>
        <v>4.3140843094204344E-2</v>
      </c>
    </row>
    <row r="15" spans="2:5">
      <c r="B15" s="31"/>
      <c r="C15" s="32" t="s">
        <v>77</v>
      </c>
      <c r="D15" s="33">
        <f>SUM(D5:D14)</f>
        <v>469230</v>
      </c>
      <c r="E15" s="34">
        <f>D15/'Controle de Vendas'!$G$505</f>
        <v>0.9273008614335092</v>
      </c>
    </row>
    <row r="16" spans="2:5"/>
    <row r="17" spans="2:5"/>
    <row r="18" spans="2:5"/>
    <row r="19" spans="2:5" ht="25.5">
      <c r="B19" s="18" t="s">
        <v>76</v>
      </c>
      <c r="C19" s="19" t="s">
        <v>10</v>
      </c>
      <c r="D19" s="19" t="s">
        <v>79</v>
      </c>
      <c r="E19" s="20" t="s">
        <v>74</v>
      </c>
    </row>
    <row r="20" spans="2:5">
      <c r="B20" s="21">
        <v>1</v>
      </c>
      <c r="C20" s="22" t="str">
        <f ca="1">IF(ISERROR(VLOOKUP(D20*1000,'Controle de Vendas'!$O$5:$P$55,2,FALSE)),"",VLOOKUP(D20*1000,'Controle de Vendas'!$O$5:$P$55,2,FALSE))</f>
        <v>Norte</v>
      </c>
      <c r="D20" s="23">
        <f ca="1">LARGE('Controle de Vendas'!$O$5:$O$55,'Painel de Controle'!B20)/1000</f>
        <v>129.75</v>
      </c>
      <c r="E20" s="24">
        <f ca="1">D20/('Controle de Vendas'!$G$505/1000)</f>
        <v>0.25641431019115957</v>
      </c>
    </row>
    <row r="21" spans="2:5">
      <c r="B21" s="25">
        <v>2</v>
      </c>
      <c r="C21" s="22" t="str">
        <f ca="1">IF(ISERROR(VLOOKUP(D21*1000,'Controle de Vendas'!$O$5:$P$55,2,FALSE)),"",VLOOKUP(D21*1000,'Controle de Vendas'!$O$5:$P$55,2,FALSE))</f>
        <v>Leste</v>
      </c>
      <c r="D21" s="23">
        <f ca="1">LARGE('Controle de Vendas'!$O$5:$O$55,'Painel de Controle'!B21)/1000</f>
        <v>127.89</v>
      </c>
      <c r="E21" s="24">
        <f ca="1">D21/('Controle de Vendas'!$G$505/1000)</f>
        <v>0.25273854435720539</v>
      </c>
    </row>
    <row r="22" spans="2:5">
      <c r="B22" s="25">
        <v>3</v>
      </c>
      <c r="C22" s="22" t="str">
        <f ca="1">IF(ISERROR(VLOOKUP(D22*1000,'Controle de Vendas'!$O$5:$P$55,2,FALSE)),"",VLOOKUP(D22*1000,'Controle de Vendas'!$O$5:$P$55,2,FALSE))</f>
        <v>Oeste</v>
      </c>
      <c r="D22" s="23">
        <f ca="1">LARGE('Controle de Vendas'!$O$5:$O$55,'Painel de Controle'!B22)/1000</f>
        <v>95.43</v>
      </c>
      <c r="E22" s="24">
        <f ca="1">D22/('Controle de Vendas'!$G$505/1000)</f>
        <v>0.18859050190013379</v>
      </c>
    </row>
    <row r="23" spans="2:5">
      <c r="B23" s="25">
        <v>4</v>
      </c>
      <c r="C23" s="22" t="str">
        <f ca="1">IF(ISERROR(VLOOKUP(D23*1000,'Controle de Vendas'!$O$5:$P$55,2,FALSE)),"",VLOOKUP(D23*1000,'Controle de Vendas'!$O$5:$P$55,2,FALSE))</f>
        <v>Centro</v>
      </c>
      <c r="D23" s="23">
        <f ca="1">LARGE('Controle de Vendas'!$O$5:$O$55,'Painel de Controle'!B23)/1000</f>
        <v>85.626999999999995</v>
      </c>
      <c r="E23" s="24">
        <f ca="1">D23/('Controle de Vendas'!$G$505/1000)</f>
        <v>0.16921763498064293</v>
      </c>
    </row>
    <row r="24" spans="2:5">
      <c r="B24" s="25">
        <v>5</v>
      </c>
      <c r="C24" s="22" t="str">
        <f ca="1">IF(ISERROR(VLOOKUP(D24*1000,'Controle de Vendas'!$O$5:$P$55,2,FALSE)),"",VLOOKUP(D24*1000,'Controle de Vendas'!$O$5:$P$55,2,FALSE))</f>
        <v>Sul</v>
      </c>
      <c r="D24" s="23">
        <f ca="1">LARGE('Controle de Vendas'!$O$5:$O$55,'Painel de Controle'!B24)/1000</f>
        <v>67.319999999999993</v>
      </c>
      <c r="E24" s="24">
        <f ca="1">D24/('Controle de Vendas'!$G$505/1000)</f>
        <v>0.13303900857085829</v>
      </c>
    </row>
    <row r="25" spans="2:5">
      <c r="B25" s="31"/>
      <c r="C25" s="32" t="s">
        <v>83</v>
      </c>
      <c r="D25" s="33">
        <f ca="1">SUM(D20:D24)</f>
        <v>506.017</v>
      </c>
      <c r="E25" s="34">
        <f ca="1">D25/('Controle de Vendas'!$G$505/1000)</f>
        <v>1</v>
      </c>
    </row>
    <row r="26" spans="2:5"/>
    <row r="27" spans="2:5"/>
    <row r="28" spans="2:5"/>
    <row r="29" spans="2:5" ht="25.5">
      <c r="B29" s="18" t="s">
        <v>76</v>
      </c>
      <c r="C29" s="19" t="s">
        <v>80</v>
      </c>
      <c r="D29" s="19" t="s">
        <v>79</v>
      </c>
      <c r="E29" s="20" t="s">
        <v>74</v>
      </c>
    </row>
    <row r="30" spans="2:5">
      <c r="B30" s="21">
        <v>1</v>
      </c>
      <c r="C30" s="22" t="str">
        <f>IF(ISERROR(VLOOKUP(D30*1000,'Controle de Vendas'!$R$5:$S$55,2,FALSE)),"",VLOOKUP(D30*1000,'Controle de Vendas'!$R$5:$S$55,2,FALSE))</f>
        <v>Aço</v>
      </c>
      <c r="D30" s="23">
        <f>LARGE('Controle de Vendas'!$R$5:$R$55,'Painel de Controle'!B30)/1000</f>
        <v>143.6</v>
      </c>
      <c r="E30" s="24">
        <f>D30/('Controle de Vendas'!$G$505/1000)</f>
        <v>0.28378493212678624</v>
      </c>
    </row>
    <row r="31" spans="2:5">
      <c r="B31" s="25">
        <v>2</v>
      </c>
      <c r="C31" s="22" t="str">
        <f>IF(ISERROR(VLOOKUP(D31*1000,'Controle de Vendas'!$R$5:$S$55,2,FALSE)),"",VLOOKUP(D31*1000,'Controle de Vendas'!$R$5:$S$55,2,FALSE))</f>
        <v>Vime</v>
      </c>
      <c r="D31" s="23">
        <f>LARGE('Controle de Vendas'!$R$5:$R$55,'Painel de Controle'!B31)/1000</f>
        <v>124.44</v>
      </c>
      <c r="E31" s="24">
        <f>D31/('Controle de Vendas'!$G$505/1000)</f>
        <v>0.24592059160067745</v>
      </c>
    </row>
    <row r="32" spans="2:5">
      <c r="B32" s="25">
        <v>3</v>
      </c>
      <c r="C32" s="22" t="str">
        <f>IF(ISERROR(VLOOKUP(D32*1000,'Controle de Vendas'!$R$5:$S$55,2,FALSE)),"",VLOOKUP(D32*1000,'Controle de Vendas'!$R$5:$S$55,2,FALSE))</f>
        <v>Madeira</v>
      </c>
      <c r="D32" s="23">
        <f>LARGE('Controle de Vendas'!$R$5:$R$55,'Painel de Controle'!B32)/1000</f>
        <v>108.7</v>
      </c>
      <c r="E32" s="24">
        <f>D32/('Controle de Vendas'!$G$505/1000)</f>
        <v>0.21481491728538765</v>
      </c>
    </row>
    <row r="33" spans="2:5">
      <c r="B33" s="25">
        <v>4</v>
      </c>
      <c r="C33" s="22" t="str">
        <f>IF(ISERROR(VLOOKUP(D33*1000,'Controle de Vendas'!$R$5:$S$55,2,FALSE)),"",VLOOKUP(D33*1000,'Controle de Vendas'!$R$5:$S$55,2,FALSE))</f>
        <v>Praia</v>
      </c>
      <c r="D33" s="23">
        <f>LARGE('Controle de Vendas'!$R$5:$R$55,'Painel de Controle'!B33)/1000</f>
        <v>80.427000000000007</v>
      </c>
      <c r="E33" s="24">
        <f>D33/('Controle de Vendas'!$G$505/1000)</f>
        <v>0.15894130039109358</v>
      </c>
    </row>
    <row r="34" spans="2:5">
      <c r="B34" s="25">
        <v>5</v>
      </c>
      <c r="C34" s="22" t="str">
        <f>IF(ISERROR(VLOOKUP(D34*1000,'Controle de Vendas'!$R$5:$S$55,2,FALSE)),"",VLOOKUP(D34*1000,'Controle de Vendas'!$R$5:$S$55,2,FALSE))</f>
        <v>Plástico</v>
      </c>
      <c r="D34" s="23">
        <f>LARGE('Controle de Vendas'!$R$5:$R$55,'Painel de Controle'!B34)/1000</f>
        <v>28.7</v>
      </c>
      <c r="E34" s="24">
        <f>D34/('Controle de Vendas'!$G$505/1000)</f>
        <v>5.6717462061551288E-2</v>
      </c>
    </row>
    <row r="35" spans="2:5">
      <c r="B35" s="31"/>
      <c r="C35" s="32" t="s">
        <v>83</v>
      </c>
      <c r="D35" s="33">
        <f>SUM(D30:D34)</f>
        <v>485.86699999999996</v>
      </c>
      <c r="E35" s="34">
        <f>D35/('Controle de Vendas'!$G$505/1000)</f>
        <v>0.96017920346549612</v>
      </c>
    </row>
    <row r="36" spans="2:5"/>
    <row r="37" spans="2:5"/>
    <row r="38" spans="2:5"/>
    <row r="39" spans="2:5" hidden="1"/>
    <row r="40" spans="2:5" hidden="1"/>
    <row r="41" spans="2:5" hidden="1"/>
    <row r="42" spans="2:5" hidden="1"/>
    <row r="43" spans="2:5" hidden="1"/>
    <row r="44" spans="2:5" hidden="1"/>
    <row r="45" spans="2:5" hidden="1"/>
    <row r="46" spans="2:5" hidden="1"/>
    <row r="47" spans="2:5" hidden="1"/>
    <row r="48" spans="2:5" hidden="1"/>
  </sheetData>
  <sheetProtection password="CF7A" sheet="1" objects="1" scenarios="1"/>
  <mergeCells count="1">
    <mergeCell ref="C1:E3"/>
  </mergeCells>
  <pageMargins left="0.51181102362204722" right="0.51181102362204722" top="0.32" bottom="0.3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9"/>
  <sheetViews>
    <sheetView showGridLines="0" zoomScale="90" zoomScaleNormal="90" workbookViewId="0">
      <selection activeCell="D8" sqref="D8"/>
    </sheetView>
  </sheetViews>
  <sheetFormatPr defaultColWidth="0" defaultRowHeight="13.5" zeroHeight="1"/>
  <cols>
    <col min="1" max="1" width="1.7109375" style="37" customWidth="1"/>
    <col min="2" max="2" width="27.42578125" style="37" customWidth="1"/>
    <col min="3" max="3" width="18.7109375" style="37" customWidth="1"/>
    <col min="4" max="4" width="15.7109375" style="37" customWidth="1"/>
    <col min="5" max="5" width="11.85546875" style="37" customWidth="1"/>
    <col min="6" max="6" width="1.7109375" style="37" customWidth="1"/>
    <col min="7" max="7" width="9.140625" style="37" customWidth="1"/>
    <col min="8" max="8" width="16.7109375" style="37" customWidth="1"/>
    <col min="9" max="9" width="8.7109375" style="37" customWidth="1"/>
    <col min="10" max="10" width="1.7109375" style="37" customWidth="1"/>
    <col min="11" max="11" width="18.85546875" style="37" customWidth="1"/>
    <col min="12" max="12" width="16.7109375" style="37" customWidth="1"/>
    <col min="13" max="13" width="8.7109375" style="37" customWidth="1"/>
    <col min="14" max="14" width="1.7109375" style="37" customWidth="1"/>
    <col min="15" max="15" width="10.7109375" style="37" hidden="1" customWidth="1"/>
    <col min="16" max="16" width="11.5703125" style="37" hidden="1" customWidth="1"/>
    <col min="17" max="16384" width="0" style="37" hidden="1"/>
  </cols>
  <sheetData>
    <row r="1" spans="2:16"/>
    <row r="2" spans="2:16" ht="18.75">
      <c r="C2" s="114" t="s">
        <v>52</v>
      </c>
      <c r="D2" s="114"/>
      <c r="E2" s="114"/>
      <c r="F2" s="114"/>
      <c r="G2" s="114"/>
      <c r="H2" s="114"/>
      <c r="I2" s="114"/>
      <c r="J2" s="38"/>
      <c r="K2" s="39" t="s">
        <v>56</v>
      </c>
      <c r="L2" s="35" t="s">
        <v>60</v>
      </c>
      <c r="M2" s="38"/>
    </row>
    <row r="3" spans="2:16" ht="18" customHeight="1">
      <c r="C3" s="114"/>
      <c r="D3" s="114"/>
      <c r="E3" s="114"/>
      <c r="F3" s="114"/>
      <c r="G3" s="114"/>
      <c r="H3" s="114"/>
      <c r="I3" s="114"/>
      <c r="K3" s="39" t="s">
        <v>57</v>
      </c>
      <c r="L3" s="36">
        <v>2011</v>
      </c>
    </row>
    <row r="4" spans="2:16" ht="14.25" thickBot="1"/>
    <row r="5" spans="2:16" ht="18.75" thickBot="1">
      <c r="B5" s="105" t="s">
        <v>53</v>
      </c>
      <c r="C5" s="106"/>
      <c r="D5" s="106"/>
      <c r="E5" s="107"/>
      <c r="G5" s="108" t="s">
        <v>54</v>
      </c>
      <c r="H5" s="109"/>
      <c r="I5" s="110"/>
      <c r="K5" s="111" t="s">
        <v>55</v>
      </c>
      <c r="L5" s="112"/>
      <c r="M5" s="113"/>
    </row>
    <row r="6" spans="2:16" ht="5.0999999999999996" customHeight="1" thickBot="1"/>
    <row r="7" spans="2:16">
      <c r="B7" s="40" t="s">
        <v>4</v>
      </c>
      <c r="C7" s="41" t="s">
        <v>72</v>
      </c>
      <c r="D7" s="42" t="s">
        <v>73</v>
      </c>
      <c r="E7" s="43" t="s">
        <v>71</v>
      </c>
      <c r="G7" s="44" t="s">
        <v>10</v>
      </c>
      <c r="H7" s="45" t="s">
        <v>2</v>
      </c>
      <c r="I7" s="43" t="s">
        <v>71</v>
      </c>
      <c r="K7" s="44" t="s">
        <v>45</v>
      </c>
      <c r="L7" s="45" t="s">
        <v>2</v>
      </c>
      <c r="M7" s="43" t="s">
        <v>71</v>
      </c>
      <c r="O7" s="46" t="s">
        <v>58</v>
      </c>
      <c r="P7" s="46" t="s">
        <v>0</v>
      </c>
    </row>
    <row r="8" spans="2:16">
      <c r="B8" s="14" t="str">
        <f>IF(Cadastros!B4="","",Cadastros!B4)</f>
        <v>Amélia Feme de Vero</v>
      </c>
      <c r="C8" s="47">
        <f>IF(B8="","",SUMPRODUCT(('Controle de Vendas'!$G$5:$G$504)*('Controle de Vendas'!$D$5:$D$504='Resumo das Vendas'!B8)*('Controle de Vendas'!$C$5:$C$504=VLOOKUP($L$2,$O$8:$P$19,2,FALSE))))</f>
        <v>5000</v>
      </c>
      <c r="D8" s="48">
        <f>IF(B8="","",SUMPRODUCT(('Controle de Vendas'!$H$5:$H$504)*('Controle de Vendas'!$D$5:$D$504='Resumo das Vendas'!B8)*('Controle de Vendas'!$C$5:$C$504=VLOOKUP($L$2,$O$8:$P$19,2,FALSE))))</f>
        <v>250</v>
      </c>
      <c r="E8" s="49">
        <f t="shared" ref="E8:E17" si="0">IF(D8=0,0,IF(D8="","",D8/$D$58))</f>
        <v>3.1733942625031736E-2</v>
      </c>
      <c r="G8" s="14" t="str">
        <f>IF(Cadastros!E4="","",Cadastros!E4)</f>
        <v>Centro</v>
      </c>
      <c r="H8" s="50">
        <f ca="1">IF(G8="","",SUMPRODUCT(('Controle de Vendas'!$G$5:$G$504)*('Controle de Vendas'!$E$5:$E$504='Resumo das Vendas'!G8)*('Controle de Vendas'!$C$5:$C$504=VLOOKUP($L$2,$O$8:$P$19,2,FALSE))))</f>
        <v>18700</v>
      </c>
      <c r="I8" s="49">
        <f ca="1">IF(H8=0,0,IF(H8="","",H8/$H$23))</f>
        <v>0.18259935553168635</v>
      </c>
      <c r="K8" s="14" t="str">
        <f>IF(Cadastros!G4="","",Cadastros!G4)</f>
        <v>Aço</v>
      </c>
      <c r="L8" s="50">
        <f>IF(K8="","",SUMPRODUCT(('Controle de Vendas'!$G$5:$G$504)*('Controle de Vendas'!$F$5:$F$504='Resumo das Vendas'!K8)*('Controle de Vendas'!$C$5:$C$504=VLOOKUP($L$2,$O$8:$P$19,2,FALSE))))</f>
        <v>40800</v>
      </c>
      <c r="M8" s="49">
        <f>IF(L8=0,0,IF(L8="","",L8/$L$23))</f>
        <v>0.39839859388731569</v>
      </c>
      <c r="O8" s="37" t="s">
        <v>59</v>
      </c>
      <c r="P8" s="51">
        <f>DATE($L$3,1,1)</f>
        <v>40544</v>
      </c>
    </row>
    <row r="9" spans="2:16">
      <c r="B9" s="14" t="str">
        <f>IF(Cadastros!B5="","",Cadastros!B5)</f>
        <v>Antonio Pedroso de Melo</v>
      </c>
      <c r="C9" s="47">
        <f>IF(B9="","",SUMPRODUCT(('Controle de Vendas'!$G$5:$G$504)*('Controle de Vendas'!$D$5:$D$504='Resumo das Vendas'!B9)*('Controle de Vendas'!$C$5:$C$504=VLOOKUP($L$2,$O$8:$P$19,2,FALSE))))</f>
        <v>2000</v>
      </c>
      <c r="D9" s="48">
        <f>IF(B9="","",SUMPRODUCT(('Controle de Vendas'!$H$5:$H$504)*('Controle de Vendas'!$D$5:$D$504='Resumo das Vendas'!B9)*('Controle de Vendas'!$C$5:$C$504=VLOOKUP($L$2,$O$8:$P$19,2,FALSE))))</f>
        <v>70</v>
      </c>
      <c r="E9" s="52">
        <f t="shared" si="0"/>
        <v>8.8855039350088857E-3</v>
      </c>
      <c r="G9" s="15" t="str">
        <f>IF(Cadastros!E5="","",Cadastros!E5)</f>
        <v>Oeste</v>
      </c>
      <c r="H9" s="50">
        <f ca="1">IF(G9="","",SUMPRODUCT(('Controle de Vendas'!$G$5:$G$504)*('Controle de Vendas'!$E$5:$E$504='Resumo das Vendas'!G9)*('Controle de Vendas'!$C$5:$C$504=VLOOKUP($L$2,$O$8:$P$19,2,FALSE))))</f>
        <v>18300</v>
      </c>
      <c r="I9" s="49">
        <f t="shared" ref="I9:I22" ca="1" si="1">IF(H9=0,0,IF(H9="","",H9/$H$23))</f>
        <v>0.17869348696416365</v>
      </c>
      <c r="K9" s="14" t="str">
        <f>IF(Cadastros!G5="","",Cadastros!G5)</f>
        <v>Madeira</v>
      </c>
      <c r="L9" s="50">
        <f>IF(K9="","",SUMPRODUCT(('Controle de Vendas'!$G$5:$G$504)*('Controle de Vendas'!$F$5:$F$504='Resumo das Vendas'!K9)*('Controle de Vendas'!$C$5:$C$504=VLOOKUP($L$2,$O$8:$P$19,2,FALSE))))</f>
        <v>18900</v>
      </c>
      <c r="M9" s="49">
        <f t="shared" ref="M9:M22" si="2">IF(L9=0,0,IF(L9="","",L9/$L$23))</f>
        <v>0.18455228981544772</v>
      </c>
      <c r="O9" s="37" t="s">
        <v>60</v>
      </c>
      <c r="P9" s="51">
        <f>DATE($L$3,2,1)</f>
        <v>40575</v>
      </c>
    </row>
    <row r="10" spans="2:16">
      <c r="B10" s="15" t="str">
        <f>IF(Cadastros!B6="","",Cadastros!B6)</f>
        <v>Antono Gomes da Costa</v>
      </c>
      <c r="C10" s="47">
        <f>IF(B10="","",SUMPRODUCT(('Controle de Vendas'!$G$5:$G$504)*('Controle de Vendas'!$D$5:$D$504='Resumo das Vendas'!B10)*('Controle de Vendas'!$C$5:$C$504=VLOOKUP($L$2,$O$8:$P$19,2,FALSE))))</f>
        <v>3000</v>
      </c>
      <c r="D10" s="53">
        <f>IF(B10="","",SUMPRODUCT(('Controle de Vendas'!$H$5:$H$504)*('Controle de Vendas'!$D$5:$D$504='Resumo das Vendas'!B10)*('Controle de Vendas'!$C$5:$C$504=VLOOKUP($L$2,$O$8:$P$19,2,FALSE))))</f>
        <v>150</v>
      </c>
      <c r="E10" s="52">
        <f t="shared" si="0"/>
        <v>1.9040365575019039E-2</v>
      </c>
      <c r="G10" s="15" t="str">
        <f>IF(Cadastros!E6="","",Cadastros!E6)</f>
        <v>Leste</v>
      </c>
      <c r="H10" s="50">
        <f ca="1">IF(G10="","",SUMPRODUCT(('Controle de Vendas'!$G$5:$G$504)*('Controle de Vendas'!$E$5:$E$504='Resumo das Vendas'!G10)*('Controle de Vendas'!$C$5:$C$504=VLOOKUP($L$2,$O$8:$P$19,2,FALSE))))</f>
        <v>21900</v>
      </c>
      <c r="I10" s="49">
        <f t="shared" ca="1" si="1"/>
        <v>0.21384630407186797</v>
      </c>
      <c r="K10" s="14" t="str">
        <f>IF(Cadastros!G6="","",Cadastros!G6)</f>
        <v>Plástico</v>
      </c>
      <c r="L10" s="50">
        <f>IF(K10="","",SUMPRODUCT(('Controle de Vendas'!$G$5:$G$504)*('Controle de Vendas'!$F$5:$F$504='Resumo das Vendas'!K10)*('Controle de Vendas'!$C$5:$C$504=VLOOKUP($L$2,$O$8:$P$19,2,FALSE))))</f>
        <v>2000</v>
      </c>
      <c r="M10" s="49">
        <f t="shared" si="2"/>
        <v>1.9529342837613515E-2</v>
      </c>
      <c r="O10" s="37" t="s">
        <v>61</v>
      </c>
      <c r="P10" s="51">
        <f>DATE($L$3,3,1)</f>
        <v>40603</v>
      </c>
    </row>
    <row r="11" spans="2:16">
      <c r="B11" s="15" t="str">
        <f>IF(Cadastros!B7="","",Cadastros!B7)</f>
        <v>Carlos Gomes da Silva</v>
      </c>
      <c r="C11" s="54">
        <f>IF(B11="","",SUMPRODUCT(('Controle de Vendas'!$G$5:$G$504)*('Controle de Vendas'!$D$5:$D$504='Resumo das Vendas'!B11)*('Controle de Vendas'!$C$5:$C$504=VLOOKUP($L$2,$O$8:$P$19,2,FALSE))))</f>
        <v>8500</v>
      </c>
      <c r="D11" s="53">
        <f>IF(B11="","",SUMPRODUCT(('Controle de Vendas'!$H$5:$H$504)*('Controle de Vendas'!$D$5:$D$504='Resumo das Vendas'!B11)*('Controle de Vendas'!$C$5:$C$504=VLOOKUP($L$2,$O$8:$P$19,2,FALSE))))</f>
        <v>637.5</v>
      </c>
      <c r="E11" s="52">
        <f t="shared" si="0"/>
        <v>8.0921553693830917E-2</v>
      </c>
      <c r="G11" s="15" t="str">
        <f>IF(Cadastros!E7="","",Cadastros!E7)</f>
        <v>Norte</v>
      </c>
      <c r="H11" s="50">
        <f ca="1">IF(G11="","",SUMPRODUCT(('Controle de Vendas'!$G$5:$G$504)*('Controle de Vendas'!$E$5:$E$504='Resumo das Vendas'!G11)*('Controle de Vendas'!$C$5:$C$504=VLOOKUP($L$2,$O$8:$P$19,2,FALSE))))</f>
        <v>30000</v>
      </c>
      <c r="I11" s="49">
        <f t="shared" ca="1" si="1"/>
        <v>0.2929401425642027</v>
      </c>
      <c r="K11" s="14" t="str">
        <f>IF(Cadastros!G7="","",Cadastros!G7)</f>
        <v>Praia</v>
      </c>
      <c r="L11" s="50">
        <f>IF(K11="","",SUMPRODUCT(('Controle de Vendas'!$G$5:$G$504)*('Controle de Vendas'!$F$5:$F$504='Resumo das Vendas'!K11)*('Controle de Vendas'!$C$5:$C$504=VLOOKUP($L$2,$O$8:$P$19,2,FALSE))))</f>
        <v>16100</v>
      </c>
      <c r="M11" s="49">
        <f t="shared" si="2"/>
        <v>0.1572112098427888</v>
      </c>
      <c r="O11" s="37" t="s">
        <v>62</v>
      </c>
      <c r="P11" s="51">
        <f>DATE($L$3,4,1)</f>
        <v>40634</v>
      </c>
    </row>
    <row r="12" spans="2:16">
      <c r="B12" s="15" t="str">
        <f>IF(Cadastros!B8="","",Cadastros!B8)</f>
        <v>Carlos Lacerda</v>
      </c>
      <c r="C12" s="54">
        <f>IF(B12="","",SUMPRODUCT(('Controle de Vendas'!$G$5:$G$504)*('Controle de Vendas'!$D$5:$D$504='Resumo das Vendas'!B12)*('Controle de Vendas'!$C$5:$C$504=VLOOKUP($L$2,$O$8:$P$19,2,FALSE))))</f>
        <v>11100</v>
      </c>
      <c r="D12" s="53">
        <f>IF(B12="","",SUMPRODUCT(('Controle de Vendas'!$H$5:$H$504)*('Controle de Vendas'!$D$5:$D$504='Resumo das Vendas'!B12)*('Controle de Vendas'!$C$5:$C$504=VLOOKUP($L$2,$O$8:$P$19,2,FALSE))))</f>
        <v>832.5</v>
      </c>
      <c r="E12" s="52">
        <f t="shared" si="0"/>
        <v>0.10567402894135568</v>
      </c>
      <c r="G12" s="15" t="str">
        <f>IF(Cadastros!E8="","",Cadastros!E8)</f>
        <v>Sul</v>
      </c>
      <c r="H12" s="50">
        <f ca="1">IF(G12="","",SUMPRODUCT(('Controle de Vendas'!$G$5:$G$504)*('Controle de Vendas'!$E$5:$E$504='Resumo das Vendas'!G12)*('Controle de Vendas'!$C$5:$C$504=VLOOKUP($L$2,$O$8:$P$19,2,FALSE))))</f>
        <v>13510</v>
      </c>
      <c r="I12" s="49">
        <f t="shared" ca="1" si="1"/>
        <v>0.1319207108680793</v>
      </c>
      <c r="K12" s="14" t="str">
        <f>IF(Cadastros!G8="","",Cadastros!G8)</f>
        <v>Resina</v>
      </c>
      <c r="L12" s="50">
        <f>IF(K12="","",SUMPRODUCT(('Controle de Vendas'!$G$5:$G$504)*('Controle de Vendas'!$F$5:$F$504='Resumo das Vendas'!K12)*('Controle de Vendas'!$C$5:$C$504=VLOOKUP($L$2,$O$8:$P$19,2,FALSE))))</f>
        <v>10910</v>
      </c>
      <c r="M12" s="49">
        <f t="shared" si="2"/>
        <v>0.10653256517918172</v>
      </c>
      <c r="O12" s="37" t="s">
        <v>63</v>
      </c>
      <c r="P12" s="51">
        <f>DATE($L$3,5,1)</f>
        <v>40664</v>
      </c>
    </row>
    <row r="13" spans="2:16">
      <c r="B13" s="15" t="str">
        <f>IF(Cadastros!B9="","",Cadastros!B9)</f>
        <v>Cristina de Araújo Rocha</v>
      </c>
      <c r="C13" s="54">
        <f>IF(B13="","",SUMPRODUCT(('Controle de Vendas'!$G$5:$G$504)*('Controle de Vendas'!$D$5:$D$504='Resumo das Vendas'!B13)*('Controle de Vendas'!$C$5:$C$504=VLOOKUP($L$2,$O$8:$P$19,2,FALSE))))</f>
        <v>13700</v>
      </c>
      <c r="D13" s="53">
        <f>IF(B13="","",SUMPRODUCT(('Controle de Vendas'!$H$5:$H$504)*('Controle de Vendas'!$D$5:$D$504='Resumo das Vendas'!B13)*('Controle de Vendas'!$C$5:$C$504=VLOOKUP($L$2,$O$8:$P$19,2,FALSE))))</f>
        <v>1027.5</v>
      </c>
      <c r="E13" s="52">
        <f t="shared" si="0"/>
        <v>0.13042650418888044</v>
      </c>
      <c r="G13" s="15" t="str">
        <f>IF(Cadastros!E9="","",Cadastros!E9)</f>
        <v/>
      </c>
      <c r="H13" s="50" t="str">
        <f>IF(G13="","",SUMPRODUCT(('Controle de Vendas'!$G$5:$G$504)*('Controle de Vendas'!$E$5:$E$504='Resumo das Vendas'!G13)*('Controle de Vendas'!$C$5:$C$504=VLOOKUP($L$2,$O$8:$P$19,2,FALSE))))</f>
        <v/>
      </c>
      <c r="I13" s="49" t="str">
        <f t="shared" si="1"/>
        <v/>
      </c>
      <c r="K13" s="14" t="str">
        <f>IF(Cadastros!G9="","",Cadastros!G9)</f>
        <v>Vime</v>
      </c>
      <c r="L13" s="50">
        <f>IF(K13="","",SUMPRODUCT(('Controle de Vendas'!$G$5:$G$504)*('Controle de Vendas'!$F$5:$F$504='Resumo das Vendas'!K13)*('Controle de Vendas'!$C$5:$C$504=VLOOKUP($L$2,$O$8:$P$19,2,FALSE))))</f>
        <v>13700</v>
      </c>
      <c r="M13" s="49">
        <f t="shared" si="2"/>
        <v>0.13377599843765256</v>
      </c>
      <c r="O13" s="37" t="s">
        <v>64</v>
      </c>
      <c r="P13" s="51">
        <f>DATE($L$3,6,1)</f>
        <v>40695</v>
      </c>
    </row>
    <row r="14" spans="2:16">
      <c r="B14" s="15" t="str">
        <f>IF(Cadastros!B10="","",Cadastros!B10)</f>
        <v>Ernesto Garrastazul Médice</v>
      </c>
      <c r="C14" s="54">
        <f>IF(B14="","",SUMPRODUCT(('Controle de Vendas'!$G$5:$G$504)*('Controle de Vendas'!$D$5:$D$504='Resumo das Vendas'!B14)*('Controle de Vendas'!$C$5:$C$504=VLOOKUP($L$2,$O$8:$P$19,2,FALSE))))</f>
        <v>16300</v>
      </c>
      <c r="D14" s="53">
        <f>IF(B14="","",SUMPRODUCT(('Controle de Vendas'!$H$5:$H$504)*('Controle de Vendas'!$D$5:$D$504='Resumo das Vendas'!B14)*('Controle de Vendas'!$C$5:$C$504=VLOOKUP($L$2,$O$8:$P$19,2,FALSE))))</f>
        <v>1222.5</v>
      </c>
      <c r="E14" s="52">
        <f t="shared" si="0"/>
        <v>0.15517897943640518</v>
      </c>
      <c r="G14" s="15" t="str">
        <f>IF(Cadastros!E10="","",Cadastros!E10)</f>
        <v/>
      </c>
      <c r="H14" s="50" t="str">
        <f>IF(G14="","",SUMPRODUCT(('Controle de Vendas'!$G$5:$G$504)*('Controle de Vendas'!$E$5:$E$504='Resumo das Vendas'!G14)*('Controle de Vendas'!$C$5:$C$504=VLOOKUP($L$2,$O$8:$P$19,2,FALSE))))</f>
        <v/>
      </c>
      <c r="I14" s="49" t="str">
        <f t="shared" si="1"/>
        <v/>
      </c>
      <c r="K14" s="14" t="str">
        <f>IF(Cadastros!G10="","",Cadastros!G10)</f>
        <v/>
      </c>
      <c r="L14" s="50" t="str">
        <f>IF(K14="","",SUMPRODUCT(('Controle de Vendas'!$G$5:$G$504)*('Controle de Vendas'!$F$5:$F$504='Resumo das Vendas'!K14)*('Controle de Vendas'!$C$5:$C$504=VLOOKUP($L$2,$O$8:$P$19,2,FALSE))))</f>
        <v/>
      </c>
      <c r="M14" s="49" t="str">
        <f t="shared" si="2"/>
        <v/>
      </c>
      <c r="O14" s="37" t="s">
        <v>65</v>
      </c>
      <c r="P14" s="51">
        <f>DATE($L$3,7,1)</f>
        <v>40725</v>
      </c>
    </row>
    <row r="15" spans="2:16">
      <c r="B15" s="15" t="str">
        <f>IF(Cadastros!B11="","",Cadastros!B11)</f>
        <v>Geraldo de Azevedo Marques</v>
      </c>
      <c r="C15" s="54">
        <f>IF(B15="","",SUMPRODUCT(('Controle de Vendas'!$G$5:$G$504)*('Controle de Vendas'!$D$5:$D$504='Resumo das Vendas'!B15)*('Controle de Vendas'!$C$5:$C$504=VLOOKUP($L$2,$O$8:$P$19,2,FALSE))))</f>
        <v>18900</v>
      </c>
      <c r="D15" s="53">
        <f>IF(B15="","",SUMPRODUCT(('Controle de Vendas'!$H$5:$H$504)*('Controle de Vendas'!$D$5:$D$504='Resumo das Vendas'!B15)*('Controle de Vendas'!$C$5:$C$504=VLOOKUP($L$2,$O$8:$P$19,2,FALSE))))</f>
        <v>1417.5</v>
      </c>
      <c r="E15" s="52">
        <f t="shared" si="0"/>
        <v>0.17993145468392993</v>
      </c>
      <c r="G15" s="15" t="str">
        <f>IF(Cadastros!E11="","",Cadastros!E11)</f>
        <v/>
      </c>
      <c r="H15" s="50" t="str">
        <f>IF(G15="","",SUMPRODUCT(('Controle de Vendas'!$G$5:$G$504)*('Controle de Vendas'!$E$5:$E$504='Resumo das Vendas'!G15)*('Controle de Vendas'!$C$5:$C$504=VLOOKUP($L$2,$O$8:$P$19,2,FALSE))))</f>
        <v/>
      </c>
      <c r="I15" s="49" t="str">
        <f t="shared" si="1"/>
        <v/>
      </c>
      <c r="K15" s="14" t="str">
        <f>IF(Cadastros!G11="","",Cadastros!G11)</f>
        <v/>
      </c>
      <c r="L15" s="50" t="str">
        <f>IF(K15="","",SUMPRODUCT(('Controle de Vendas'!$G$5:$G$504)*('Controle de Vendas'!$F$5:$F$504='Resumo das Vendas'!K15)*('Controle de Vendas'!$C$5:$C$504=VLOOKUP($L$2,$O$8:$P$19,2,FALSE))))</f>
        <v/>
      </c>
      <c r="M15" s="49" t="str">
        <f t="shared" si="2"/>
        <v/>
      </c>
      <c r="O15" s="37" t="s">
        <v>66</v>
      </c>
      <c r="P15" s="51">
        <f>DATE($L$3,8,1)</f>
        <v>40756</v>
      </c>
    </row>
    <row r="16" spans="2:16">
      <c r="B16" s="15" t="str">
        <f>IF(Cadastros!B12="","",Cadastros!B12)</f>
        <v>José Carlos Guimarães</v>
      </c>
      <c r="C16" s="54">
        <f>IF(B16="","",SUMPRODUCT(('Controle de Vendas'!$G$5:$G$504)*('Controle de Vendas'!$D$5:$D$504='Resumo das Vendas'!B16)*('Controle de Vendas'!$C$5:$C$504=VLOOKUP($L$2,$O$8:$P$19,2,FALSE))))</f>
        <v>21500</v>
      </c>
      <c r="D16" s="53">
        <f>IF(B16="","",SUMPRODUCT(('Controle de Vendas'!$H$5:$H$504)*('Controle de Vendas'!$D$5:$D$504='Resumo das Vendas'!B16)*('Controle de Vendas'!$C$5:$C$504=VLOOKUP($L$2,$O$8:$P$19,2,FALSE))))</f>
        <v>2150</v>
      </c>
      <c r="E16" s="52">
        <f t="shared" si="0"/>
        <v>0.27291190657527292</v>
      </c>
      <c r="G16" s="15" t="str">
        <f>IF(Cadastros!E12="","",Cadastros!E12)</f>
        <v/>
      </c>
      <c r="H16" s="50" t="str">
        <f>IF(G16="","",SUMPRODUCT(('Controle de Vendas'!$G$5:$G$504)*('Controle de Vendas'!$E$5:$E$504='Resumo das Vendas'!G16)*('Controle de Vendas'!$C$5:$C$504=VLOOKUP($L$2,$O$8:$P$19,2,FALSE))))</f>
        <v/>
      </c>
      <c r="I16" s="49" t="str">
        <f t="shared" si="1"/>
        <v/>
      </c>
      <c r="K16" s="14" t="str">
        <f>IF(Cadastros!G12="","",Cadastros!G12)</f>
        <v/>
      </c>
      <c r="L16" s="50" t="str">
        <f>IF(K16="","",SUMPRODUCT(('Controle de Vendas'!$G$5:$G$504)*('Controle de Vendas'!$F$5:$F$504='Resumo das Vendas'!K16)*('Controle de Vendas'!$C$5:$C$504=VLOOKUP($L$2,$O$8:$P$19,2,FALSE))))</f>
        <v/>
      </c>
      <c r="M16" s="49" t="str">
        <f t="shared" si="2"/>
        <v/>
      </c>
      <c r="O16" s="37" t="s">
        <v>67</v>
      </c>
      <c r="P16" s="51">
        <f>DATE($L$3,9,1)</f>
        <v>40787</v>
      </c>
    </row>
    <row r="17" spans="2:16">
      <c r="B17" s="15" t="str">
        <f>IF(Cadastros!B13="","",Cadastros!B13)</f>
        <v>Luiz Carlos Berrini</v>
      </c>
      <c r="C17" s="54">
        <f>IF(B17="","",SUMPRODUCT(('Controle de Vendas'!$G$5:$G$504)*('Controle de Vendas'!$D$5:$D$504='Resumo das Vendas'!B17)*('Controle de Vendas'!$C$5:$C$504=VLOOKUP($L$2,$O$8:$P$19,2,FALSE))))</f>
        <v>2410</v>
      </c>
      <c r="D17" s="53">
        <f>IF(B17="","",SUMPRODUCT(('Controle de Vendas'!$H$5:$H$504)*('Controle de Vendas'!$D$5:$D$504='Resumo das Vendas'!B17)*('Controle de Vendas'!$C$5:$C$504=VLOOKUP($L$2,$O$8:$P$19,2,FALSE))))</f>
        <v>120.5</v>
      </c>
      <c r="E17" s="52">
        <f t="shared" si="0"/>
        <v>1.5295760345265296E-2</v>
      </c>
      <c r="G17" s="15" t="str">
        <f>IF(Cadastros!E13="","",Cadastros!E13)</f>
        <v/>
      </c>
      <c r="H17" s="50" t="str">
        <f>IF(G17="","",SUMPRODUCT(('Controle de Vendas'!$G$5:$G$504)*('Controle de Vendas'!$E$5:$E$504='Resumo das Vendas'!G17)*('Controle de Vendas'!$C$5:$C$504=VLOOKUP($L$2,$O$8:$P$19,2,FALSE))))</f>
        <v/>
      </c>
      <c r="I17" s="49" t="str">
        <f t="shared" si="1"/>
        <v/>
      </c>
      <c r="K17" s="14" t="str">
        <f>IF(Cadastros!G13="","",Cadastros!G13)</f>
        <v/>
      </c>
      <c r="L17" s="50" t="str">
        <f>IF(K17="","",SUMPRODUCT(('Controle de Vendas'!$G$5:$G$504)*('Controle de Vendas'!$F$5:$F$504='Resumo das Vendas'!K17)*('Controle de Vendas'!$C$5:$C$504=VLOOKUP($L$2,$O$8:$P$19,2,FALSE))))</f>
        <v/>
      </c>
      <c r="M17" s="49" t="str">
        <f t="shared" si="2"/>
        <v/>
      </c>
      <c r="O17" s="37" t="s">
        <v>68</v>
      </c>
      <c r="P17" s="51">
        <f>DATE($L$3,10,1)</f>
        <v>40817</v>
      </c>
    </row>
    <row r="18" spans="2:16">
      <c r="B18" s="15" t="str">
        <f>IF(Cadastros!B14="","",Cadastros!B14)</f>
        <v>Maria Luiza dos Santos</v>
      </c>
      <c r="C18" s="54">
        <f>IF(B18="","",SUMPRODUCT(('Controle de Vendas'!$G$5:$G$504)*('Controle de Vendas'!$D$5:$D$504='Resumo das Vendas'!B18)*('Controle de Vendas'!$C$5:$C$504=VLOOKUP($L$2,$O$8:$P$19,2,FALSE))))</f>
        <v>0</v>
      </c>
      <c r="D18" s="53">
        <f>IF(B18="","",SUMPRODUCT(('Controle de Vendas'!$H$5:$H$504)*('Controle de Vendas'!$D$5:$D$504='Resumo das Vendas'!B18)*('Controle de Vendas'!$C$5:$C$504=VLOOKUP($L$2,$O$8:$P$19,2,FALSE))))</f>
        <v>0</v>
      </c>
      <c r="E18" s="52">
        <f>IF(D18=0,0,IF(D18="","",D18/$D$58))</f>
        <v>0</v>
      </c>
      <c r="G18" s="15" t="str">
        <f>IF(Cadastros!E14="","",Cadastros!E14)</f>
        <v/>
      </c>
      <c r="H18" s="50" t="str">
        <f>IF(G18="","",SUMPRODUCT(('Controle de Vendas'!$G$5:$G$504)*('Controle de Vendas'!$E$5:$E$504='Resumo das Vendas'!G18)*('Controle de Vendas'!$C$5:$C$504=VLOOKUP($L$2,$O$8:$P$19,2,FALSE))))</f>
        <v/>
      </c>
      <c r="I18" s="49" t="str">
        <f t="shared" si="1"/>
        <v/>
      </c>
      <c r="K18" s="14" t="str">
        <f>IF(Cadastros!G14="","",Cadastros!G14)</f>
        <v/>
      </c>
      <c r="L18" s="50" t="str">
        <f>IF(K18="","",SUMPRODUCT(('Controle de Vendas'!$G$5:$G$504)*('Controle de Vendas'!$F$5:$F$504='Resumo das Vendas'!K18)*('Controle de Vendas'!$C$5:$C$504=VLOOKUP($L$2,$O$8:$P$19,2,FALSE))))</f>
        <v/>
      </c>
      <c r="M18" s="49" t="str">
        <f t="shared" si="2"/>
        <v/>
      </c>
      <c r="O18" s="37" t="s">
        <v>69</v>
      </c>
      <c r="P18" s="51">
        <f>DATE($L$3,11,1)</f>
        <v>40848</v>
      </c>
    </row>
    <row r="19" spans="2:16">
      <c r="B19" s="15" t="str">
        <f>IF(Cadastros!B15="","",Cadastros!B15)</f>
        <v>Mário Quintana</v>
      </c>
      <c r="C19" s="54">
        <f>IF(B19="","",SUMPRODUCT(('Controle de Vendas'!$G$5:$G$504)*('Controle de Vendas'!$D$5:$D$504='Resumo das Vendas'!B19)*('Controle de Vendas'!$C$5:$C$504=VLOOKUP($L$2,$O$8:$P$19,2,FALSE))))</f>
        <v>0</v>
      </c>
      <c r="D19" s="53">
        <f>IF(B19="","",SUMPRODUCT(('Controle de Vendas'!$H$5:$H$504)*('Controle de Vendas'!$D$5:$D$504='Resumo das Vendas'!B19)*('Controle de Vendas'!$C$5:$C$504=VLOOKUP($L$2,$O$8:$P$19,2,FALSE))))</f>
        <v>0</v>
      </c>
      <c r="E19" s="52">
        <f t="shared" ref="E19:E57" si="3">IF(D19=0,0,IF(D19="","",D19/$D$58))</f>
        <v>0</v>
      </c>
      <c r="G19" s="15" t="str">
        <f>IF(Cadastros!E15="","",Cadastros!E15)</f>
        <v/>
      </c>
      <c r="H19" s="50" t="str">
        <f>IF(G19="","",SUMPRODUCT(('Controle de Vendas'!$G$5:$G$504)*('Controle de Vendas'!$E$5:$E$504='Resumo das Vendas'!G19)*('Controle de Vendas'!$C$5:$C$504=VLOOKUP($L$2,$O$8:$P$19,2,FALSE))))</f>
        <v/>
      </c>
      <c r="I19" s="49" t="str">
        <f t="shared" si="1"/>
        <v/>
      </c>
      <c r="K19" s="14" t="str">
        <f>IF(Cadastros!G15="","",Cadastros!G15)</f>
        <v/>
      </c>
      <c r="L19" s="50" t="str">
        <f>IF(K19="","",SUMPRODUCT(('Controle de Vendas'!$G$5:$G$504)*('Controle de Vendas'!$F$5:$F$504='Resumo das Vendas'!K19)*('Controle de Vendas'!$C$5:$C$504=VLOOKUP($L$2,$O$8:$P$19,2,FALSE))))</f>
        <v/>
      </c>
      <c r="M19" s="49" t="str">
        <f t="shared" si="2"/>
        <v/>
      </c>
      <c r="O19" s="37" t="s">
        <v>70</v>
      </c>
      <c r="P19" s="51">
        <f>DATE($L$3,12,1)</f>
        <v>40878</v>
      </c>
    </row>
    <row r="20" spans="2:16">
      <c r="B20" s="15" t="str">
        <f>IF(Cadastros!B16="","",Cadastros!B16)</f>
        <v>Pedro de Alcântara e Silva</v>
      </c>
      <c r="C20" s="54">
        <f>IF(B20="","",SUMPRODUCT(('Controle de Vendas'!$G$5:$G$504)*('Controle de Vendas'!$D$5:$D$504='Resumo das Vendas'!B20)*('Controle de Vendas'!$C$5:$C$504=VLOOKUP($L$2,$O$8:$P$19,2,FALSE))))</f>
        <v>0</v>
      </c>
      <c r="D20" s="53">
        <f>IF(B20="","",SUMPRODUCT(('Controle de Vendas'!$H$5:$H$504)*('Controle de Vendas'!$D$5:$D$504='Resumo das Vendas'!B20)*('Controle de Vendas'!$C$5:$C$504=VLOOKUP($L$2,$O$8:$P$19,2,FALSE))))</f>
        <v>0</v>
      </c>
      <c r="E20" s="52">
        <f t="shared" si="3"/>
        <v>0</v>
      </c>
      <c r="G20" s="15" t="str">
        <f>IF(Cadastros!E16="","",Cadastros!E16)</f>
        <v/>
      </c>
      <c r="H20" s="50" t="str">
        <f>IF(G20="","",SUMPRODUCT(('Controle de Vendas'!$G$5:$G$504)*('Controle de Vendas'!$E$5:$E$504='Resumo das Vendas'!G20)*('Controle de Vendas'!$C$5:$C$504=VLOOKUP($L$2,$O$8:$P$19,2,FALSE))))</f>
        <v/>
      </c>
      <c r="I20" s="49" t="str">
        <f t="shared" si="1"/>
        <v/>
      </c>
      <c r="K20" s="14" t="str">
        <f>IF(Cadastros!G16="","",Cadastros!G16)</f>
        <v/>
      </c>
      <c r="L20" s="50" t="str">
        <f>IF(K20="","",SUMPRODUCT(('Controle de Vendas'!$G$5:$G$504)*('Controle de Vendas'!$F$5:$F$504='Resumo das Vendas'!K20)*('Controle de Vendas'!$C$5:$C$504=VLOOKUP($L$2,$O$8:$P$19,2,FALSE))))</f>
        <v/>
      </c>
      <c r="M20" s="49" t="str">
        <f t="shared" si="2"/>
        <v/>
      </c>
    </row>
    <row r="21" spans="2:16">
      <c r="B21" s="15" t="str">
        <f>IF(Cadastros!B17="","",Cadastros!B17)</f>
        <v>Silvia Araújo</v>
      </c>
      <c r="C21" s="54">
        <f>IF(B21="","",SUMPRODUCT(('Controle de Vendas'!$G$5:$G$504)*('Controle de Vendas'!$D$5:$D$504='Resumo das Vendas'!B21)*('Controle de Vendas'!$C$5:$C$504=VLOOKUP($L$2,$O$8:$P$19,2,FALSE))))</f>
        <v>0</v>
      </c>
      <c r="D21" s="53">
        <f>IF(B21="","",SUMPRODUCT(('Controle de Vendas'!$H$5:$H$504)*('Controle de Vendas'!$D$5:$D$504='Resumo das Vendas'!B21)*('Controle de Vendas'!$C$5:$C$504=VLOOKUP($L$2,$O$8:$P$19,2,FALSE))))</f>
        <v>0</v>
      </c>
      <c r="E21" s="52">
        <f t="shared" si="3"/>
        <v>0</v>
      </c>
      <c r="G21" s="15" t="str">
        <f>IF(Cadastros!E17="","",Cadastros!E17)</f>
        <v/>
      </c>
      <c r="H21" s="50" t="str">
        <f>IF(G21="","",SUMPRODUCT(('Controle de Vendas'!$G$5:$G$504)*('Controle de Vendas'!$E$5:$E$504='Resumo das Vendas'!G21)*('Controle de Vendas'!$C$5:$C$504=VLOOKUP($L$2,$O$8:$P$19,2,FALSE))))</f>
        <v/>
      </c>
      <c r="I21" s="49" t="str">
        <f t="shared" si="1"/>
        <v/>
      </c>
      <c r="K21" s="14" t="str">
        <f>IF(Cadastros!G17="","",Cadastros!G17)</f>
        <v/>
      </c>
      <c r="L21" s="50" t="str">
        <f>IF(K21="","",SUMPRODUCT(('Controle de Vendas'!$G$5:$G$504)*('Controle de Vendas'!$F$5:$F$504='Resumo das Vendas'!K21)*('Controle de Vendas'!$C$5:$C$504=VLOOKUP($L$2,$O$8:$P$19,2,FALSE))))</f>
        <v/>
      </c>
      <c r="M21" s="49" t="str">
        <f t="shared" si="2"/>
        <v/>
      </c>
    </row>
    <row r="22" spans="2:16">
      <c r="B22" s="15" t="str">
        <f>IF(Cadastros!B18="","",Cadastros!B18)</f>
        <v>Valdecir Carlos Pereira</v>
      </c>
      <c r="C22" s="54">
        <f>IF(B22="","",SUMPRODUCT(('Controle de Vendas'!$G$5:$G$504)*('Controle de Vendas'!$D$5:$D$504='Resumo das Vendas'!B22)*('Controle de Vendas'!$C$5:$C$504=VLOOKUP($L$2,$O$8:$P$19,2,FALSE))))</f>
        <v>0</v>
      </c>
      <c r="D22" s="53">
        <f>IF(B22="","",SUMPRODUCT(('Controle de Vendas'!$H$5:$H$504)*('Controle de Vendas'!$D$5:$D$504='Resumo das Vendas'!B22)*('Controle de Vendas'!$C$5:$C$504=VLOOKUP($L$2,$O$8:$P$19,2,FALSE))))</f>
        <v>0</v>
      </c>
      <c r="E22" s="52">
        <f t="shared" si="3"/>
        <v>0</v>
      </c>
      <c r="G22" s="15" t="str">
        <f>IF(Cadastros!E18="","",Cadastros!E18)</f>
        <v/>
      </c>
      <c r="H22" s="50" t="str">
        <f>IF(G22="","",SUMPRODUCT(('Controle de Vendas'!$G$5:$G$504)*('Controle de Vendas'!$E$5:$E$504='Resumo das Vendas'!G22)*('Controle de Vendas'!$C$5:$C$504=VLOOKUP($L$2,$O$8:$P$19,2,FALSE))))</f>
        <v/>
      </c>
      <c r="I22" s="49" t="str">
        <f t="shared" si="1"/>
        <v/>
      </c>
      <c r="K22" s="14" t="str">
        <f>IF(Cadastros!G18="","",Cadastros!G18)</f>
        <v/>
      </c>
      <c r="L22" s="50" t="str">
        <f>IF(K22="","",SUMPRODUCT(('Controle de Vendas'!$G$5:$G$504)*('Controle de Vendas'!$F$5:$F$504='Resumo das Vendas'!K22)*('Controle de Vendas'!$C$5:$C$504=VLOOKUP($L$2,$O$8:$P$19,2,FALSE))))</f>
        <v/>
      </c>
      <c r="M22" s="49" t="str">
        <f t="shared" si="2"/>
        <v/>
      </c>
    </row>
    <row r="23" spans="2:16" ht="14.25" thickBot="1">
      <c r="B23" s="15" t="str">
        <f>IF(Cadastros!B19="","",Cadastros!B19)</f>
        <v/>
      </c>
      <c r="C23" s="54" t="str">
        <f>IF(B23="","",SUMPRODUCT(('Controle de Vendas'!$G$5:$G$504)*('Controle de Vendas'!$D$5:$D$504='Resumo das Vendas'!B23)*('Controle de Vendas'!$C$5:$C$504=VLOOKUP($L$2,$O$8:$P$19,2,FALSE))))</f>
        <v/>
      </c>
      <c r="D23" s="53" t="str">
        <f>IF(B23="","",SUMPRODUCT(('Controle de Vendas'!$H$5:$H$504)*('Controle de Vendas'!$D$5:$D$504='Resumo das Vendas'!B23)*('Controle de Vendas'!$C$5:$C$504=VLOOKUP($L$2,$O$8:$P$19,2,FALSE))))</f>
        <v/>
      </c>
      <c r="E23" s="52" t="str">
        <f t="shared" si="3"/>
        <v/>
      </c>
      <c r="G23" s="55" t="s">
        <v>2</v>
      </c>
      <c r="H23" s="115">
        <f ca="1">SUM(H8:H22)</f>
        <v>102410</v>
      </c>
      <c r="I23" s="116"/>
      <c r="K23" s="55" t="s">
        <v>2</v>
      </c>
      <c r="L23" s="115">
        <f>SUM(L8:L22)</f>
        <v>102410</v>
      </c>
      <c r="M23" s="116"/>
    </row>
    <row r="24" spans="2:16">
      <c r="B24" s="15" t="str">
        <f>IF(Cadastros!B20="","",Cadastros!B20)</f>
        <v/>
      </c>
      <c r="C24" s="54" t="str">
        <f>IF(B24="","",SUMPRODUCT(('Controle de Vendas'!$G$5:$G$504)*('Controle de Vendas'!$D$5:$D$504='Resumo das Vendas'!B24)*('Controle de Vendas'!$C$5:$C$504=VLOOKUP($L$2,$O$8:$P$19,2,FALSE))))</f>
        <v/>
      </c>
      <c r="D24" s="53" t="str">
        <f>IF(B24="","",SUMPRODUCT(('Controle de Vendas'!$H$5:$H$504)*('Controle de Vendas'!$D$5:$D$504='Resumo das Vendas'!B24)*('Controle de Vendas'!$C$5:$C$504=VLOOKUP($L$2,$O$8:$P$19,2,FALSE))))</f>
        <v/>
      </c>
      <c r="E24" s="52" t="str">
        <f t="shared" si="3"/>
        <v/>
      </c>
    </row>
    <row r="25" spans="2:16">
      <c r="B25" s="15" t="str">
        <f>IF(Cadastros!B21="","",Cadastros!B21)</f>
        <v/>
      </c>
      <c r="C25" s="54" t="str">
        <f>IF(B25="","",SUMPRODUCT(('Controle de Vendas'!$G$5:$G$504)*('Controle de Vendas'!$D$5:$D$504='Resumo das Vendas'!B25)*('Controle de Vendas'!$C$5:$C$504=VLOOKUP($L$2,$O$8:$P$19,2,FALSE))))</f>
        <v/>
      </c>
      <c r="D25" s="53" t="str">
        <f>IF(B25="","",SUMPRODUCT(('Controle de Vendas'!$H$5:$H$504)*('Controle de Vendas'!$D$5:$D$504='Resumo das Vendas'!B25)*('Controle de Vendas'!$C$5:$C$504=VLOOKUP($L$2,$O$8:$P$19,2,FALSE))))</f>
        <v/>
      </c>
      <c r="E25" s="52" t="str">
        <f t="shared" si="3"/>
        <v/>
      </c>
    </row>
    <row r="26" spans="2:16">
      <c r="B26" s="15" t="str">
        <f>IF(Cadastros!B22="","",Cadastros!B22)</f>
        <v/>
      </c>
      <c r="C26" s="54" t="str">
        <f>IF(B26="","",SUMPRODUCT(('Controle de Vendas'!$G$5:$G$504)*('Controle de Vendas'!$D$5:$D$504='Resumo das Vendas'!B26)*('Controle de Vendas'!$C$5:$C$504=VLOOKUP($L$2,$O$8:$P$19,2,FALSE))))</f>
        <v/>
      </c>
      <c r="D26" s="53" t="str">
        <f>IF(B26="","",SUMPRODUCT(('Controle de Vendas'!$H$5:$H$504)*('Controle de Vendas'!$D$5:$D$504='Resumo das Vendas'!B26)*('Controle de Vendas'!$C$5:$C$504=VLOOKUP($L$2,$O$8:$P$19,2,FALSE))))</f>
        <v/>
      </c>
      <c r="E26" s="52" t="str">
        <f t="shared" si="3"/>
        <v/>
      </c>
    </row>
    <row r="27" spans="2:16">
      <c r="B27" s="15" t="str">
        <f>IF(Cadastros!B23="","",Cadastros!B23)</f>
        <v/>
      </c>
      <c r="C27" s="54" t="str">
        <f>IF(B27="","",SUMPRODUCT(('Controle de Vendas'!$G$5:$G$504)*('Controle de Vendas'!$D$5:$D$504='Resumo das Vendas'!B27)*('Controle de Vendas'!$C$5:$C$504=VLOOKUP($L$2,$O$8:$P$19,2,FALSE))))</f>
        <v/>
      </c>
      <c r="D27" s="53" t="str">
        <f>IF(B27="","",SUMPRODUCT(('Controle de Vendas'!$H$5:$H$504)*('Controle de Vendas'!$D$5:$D$504='Resumo das Vendas'!B27)*('Controle de Vendas'!$C$5:$C$504=VLOOKUP($L$2,$O$8:$P$19,2,FALSE))))</f>
        <v/>
      </c>
      <c r="E27" s="52" t="str">
        <f t="shared" si="3"/>
        <v/>
      </c>
    </row>
    <row r="28" spans="2:16">
      <c r="B28" s="15" t="str">
        <f>IF(Cadastros!B24="","",Cadastros!B24)</f>
        <v/>
      </c>
      <c r="C28" s="54" t="str">
        <f>IF(B28="","",SUMPRODUCT(('Controle de Vendas'!$G$5:$G$504)*('Controle de Vendas'!$D$5:$D$504='Resumo das Vendas'!B28)*('Controle de Vendas'!$C$5:$C$504=VLOOKUP($L$2,$O$8:$P$19,2,FALSE))))</f>
        <v/>
      </c>
      <c r="D28" s="53" t="str">
        <f>IF(B28="","",SUMPRODUCT(('Controle de Vendas'!$H$5:$H$504)*('Controle de Vendas'!$D$5:$D$504='Resumo das Vendas'!B28)*('Controle de Vendas'!$C$5:$C$504=VLOOKUP($L$2,$O$8:$P$19,2,FALSE))))</f>
        <v/>
      </c>
      <c r="E28" s="52" t="str">
        <f t="shared" si="3"/>
        <v/>
      </c>
    </row>
    <row r="29" spans="2:16">
      <c r="B29" s="15" t="str">
        <f>IF(Cadastros!B25="","",Cadastros!B25)</f>
        <v/>
      </c>
      <c r="C29" s="54" t="str">
        <f>IF(B29="","",SUMPRODUCT(('Controle de Vendas'!$G$5:$G$504)*('Controle de Vendas'!$D$5:$D$504='Resumo das Vendas'!B29)*('Controle de Vendas'!$C$5:$C$504=VLOOKUP($L$2,$O$8:$P$19,2,FALSE))))</f>
        <v/>
      </c>
      <c r="D29" s="53" t="str">
        <f>IF(B29="","",SUMPRODUCT(('Controle de Vendas'!$H$5:$H$504)*('Controle de Vendas'!$D$5:$D$504='Resumo das Vendas'!B29)*('Controle de Vendas'!$C$5:$C$504=VLOOKUP($L$2,$O$8:$P$19,2,FALSE))))</f>
        <v/>
      </c>
      <c r="E29" s="52" t="str">
        <f t="shared" si="3"/>
        <v/>
      </c>
    </row>
    <row r="30" spans="2:16">
      <c r="B30" s="15" t="str">
        <f>IF(Cadastros!B26="","",Cadastros!B26)</f>
        <v/>
      </c>
      <c r="C30" s="54" t="str">
        <f>IF(B30="","",SUMPRODUCT(('Controle de Vendas'!$G$5:$G$504)*('Controle de Vendas'!$D$5:$D$504='Resumo das Vendas'!B30)*('Controle de Vendas'!$C$5:$C$504=VLOOKUP($L$2,$O$8:$P$19,2,FALSE))))</f>
        <v/>
      </c>
      <c r="D30" s="53" t="str">
        <f>IF(B30="","",SUMPRODUCT(('Controle de Vendas'!$H$5:$H$504)*('Controle de Vendas'!$D$5:$D$504='Resumo das Vendas'!B30)*('Controle de Vendas'!$C$5:$C$504=VLOOKUP($L$2,$O$8:$P$19,2,FALSE))))</f>
        <v/>
      </c>
      <c r="E30" s="52" t="str">
        <f t="shared" si="3"/>
        <v/>
      </c>
    </row>
    <row r="31" spans="2:16">
      <c r="B31" s="15" t="str">
        <f>IF(Cadastros!B27="","",Cadastros!B27)</f>
        <v/>
      </c>
      <c r="C31" s="54" t="str">
        <f>IF(B31="","",SUMPRODUCT(('Controle de Vendas'!$G$5:$G$504)*('Controle de Vendas'!$D$5:$D$504='Resumo das Vendas'!B31)*('Controle de Vendas'!$C$5:$C$504=VLOOKUP($L$2,$O$8:$P$19,2,FALSE))))</f>
        <v/>
      </c>
      <c r="D31" s="53" t="str">
        <f>IF(B31="","",SUMPRODUCT(('Controle de Vendas'!$H$5:$H$504)*('Controle de Vendas'!$D$5:$D$504='Resumo das Vendas'!B31)*('Controle de Vendas'!$C$5:$C$504=VLOOKUP($L$2,$O$8:$P$19,2,FALSE))))</f>
        <v/>
      </c>
      <c r="E31" s="52" t="str">
        <f t="shared" si="3"/>
        <v/>
      </c>
    </row>
    <row r="32" spans="2:16">
      <c r="B32" s="15" t="str">
        <f>IF(Cadastros!B28="","",Cadastros!B28)</f>
        <v/>
      </c>
      <c r="C32" s="54" t="str">
        <f>IF(B32="","",SUMPRODUCT(('Controle de Vendas'!$G$5:$G$504)*('Controle de Vendas'!$D$5:$D$504='Resumo das Vendas'!B32)*('Controle de Vendas'!$C$5:$C$504=VLOOKUP($L$2,$O$8:$P$19,2,FALSE))))</f>
        <v/>
      </c>
      <c r="D32" s="53" t="str">
        <f>IF(B32="","",SUMPRODUCT(('Controle de Vendas'!$H$5:$H$504)*('Controle de Vendas'!$D$5:$D$504='Resumo das Vendas'!B32)*('Controle de Vendas'!$C$5:$C$504=VLOOKUP($L$2,$O$8:$P$19,2,FALSE))))</f>
        <v/>
      </c>
      <c r="E32" s="52" t="str">
        <f t="shared" si="3"/>
        <v/>
      </c>
    </row>
    <row r="33" spans="2:5">
      <c r="B33" s="15" t="str">
        <f>IF(Cadastros!B29="","",Cadastros!B29)</f>
        <v/>
      </c>
      <c r="C33" s="54" t="str">
        <f>IF(B33="","",SUMPRODUCT(('Controle de Vendas'!$G$5:$G$504)*('Controle de Vendas'!$D$5:$D$504='Resumo das Vendas'!B33)*('Controle de Vendas'!$C$5:$C$504=VLOOKUP($L$2,$O$8:$P$19,2,FALSE))))</f>
        <v/>
      </c>
      <c r="D33" s="53" t="str">
        <f>IF(B33="","",SUMPRODUCT(('Controle de Vendas'!$H$5:$H$504)*('Controle de Vendas'!$D$5:$D$504='Resumo das Vendas'!B33)*('Controle de Vendas'!$C$5:$C$504=VLOOKUP($L$2,$O$8:$P$19,2,FALSE))))</f>
        <v/>
      </c>
      <c r="E33" s="52" t="str">
        <f t="shared" si="3"/>
        <v/>
      </c>
    </row>
    <row r="34" spans="2:5">
      <c r="B34" s="15" t="str">
        <f>IF(Cadastros!B30="","",Cadastros!B30)</f>
        <v/>
      </c>
      <c r="C34" s="54" t="str">
        <f>IF(B34="","",SUMPRODUCT(('Controle de Vendas'!$G$5:$G$504)*('Controle de Vendas'!$D$5:$D$504='Resumo das Vendas'!B34)*('Controle de Vendas'!$C$5:$C$504=VLOOKUP($L$2,$O$8:$P$19,2,FALSE))))</f>
        <v/>
      </c>
      <c r="D34" s="53" t="str">
        <f>IF(B34="","",SUMPRODUCT(('Controle de Vendas'!$H$5:$H$504)*('Controle de Vendas'!$D$5:$D$504='Resumo das Vendas'!B34)*('Controle de Vendas'!$C$5:$C$504=VLOOKUP($L$2,$O$8:$P$19,2,FALSE))))</f>
        <v/>
      </c>
      <c r="E34" s="52" t="str">
        <f t="shared" si="3"/>
        <v/>
      </c>
    </row>
    <row r="35" spans="2:5">
      <c r="B35" s="15" t="str">
        <f>IF(Cadastros!B31="","",Cadastros!B31)</f>
        <v/>
      </c>
      <c r="C35" s="54" t="str">
        <f>IF(B35="","",SUMPRODUCT(('Controle de Vendas'!$G$5:$G$504)*('Controle de Vendas'!$D$5:$D$504='Resumo das Vendas'!B35)*('Controle de Vendas'!$C$5:$C$504=VLOOKUP($L$2,$O$8:$P$19,2,FALSE))))</f>
        <v/>
      </c>
      <c r="D35" s="53" t="str">
        <f>IF(B35="","",SUMPRODUCT(('Controle de Vendas'!$H$5:$H$504)*('Controle de Vendas'!$D$5:$D$504='Resumo das Vendas'!B35)*('Controle de Vendas'!$C$5:$C$504=VLOOKUP($L$2,$O$8:$P$19,2,FALSE))))</f>
        <v/>
      </c>
      <c r="E35" s="52" t="str">
        <f t="shared" si="3"/>
        <v/>
      </c>
    </row>
    <row r="36" spans="2:5">
      <c r="B36" s="15" t="str">
        <f>IF(Cadastros!B32="","",Cadastros!B32)</f>
        <v/>
      </c>
      <c r="C36" s="54" t="str">
        <f>IF(B36="","",SUMPRODUCT(('Controle de Vendas'!$G$5:$G$504)*('Controle de Vendas'!$D$5:$D$504='Resumo das Vendas'!B36)*('Controle de Vendas'!$C$5:$C$504=VLOOKUP($L$2,$O$8:$P$19,2,FALSE))))</f>
        <v/>
      </c>
      <c r="D36" s="53" t="str">
        <f>IF(B36="","",SUMPRODUCT(('Controle de Vendas'!$H$5:$H$504)*('Controle de Vendas'!$D$5:$D$504='Resumo das Vendas'!B36)*('Controle de Vendas'!$C$5:$C$504=VLOOKUP($L$2,$O$8:$P$19,2,FALSE))))</f>
        <v/>
      </c>
      <c r="E36" s="52" t="str">
        <f t="shared" si="3"/>
        <v/>
      </c>
    </row>
    <row r="37" spans="2:5">
      <c r="B37" s="15" t="str">
        <f>IF(Cadastros!B33="","",Cadastros!B33)</f>
        <v/>
      </c>
      <c r="C37" s="54" t="str">
        <f>IF(B37="","",SUMPRODUCT(('Controle de Vendas'!$G$5:$G$504)*('Controle de Vendas'!$D$5:$D$504='Resumo das Vendas'!B37)*('Controle de Vendas'!$C$5:$C$504=VLOOKUP($L$2,$O$8:$P$19,2,FALSE))))</f>
        <v/>
      </c>
      <c r="D37" s="53" t="str">
        <f>IF(B37="","",SUMPRODUCT(('Controle de Vendas'!$H$5:$H$504)*('Controle de Vendas'!$D$5:$D$504='Resumo das Vendas'!B37)*('Controle de Vendas'!$C$5:$C$504=VLOOKUP($L$2,$O$8:$P$19,2,FALSE))))</f>
        <v/>
      </c>
      <c r="E37" s="52" t="str">
        <f t="shared" si="3"/>
        <v/>
      </c>
    </row>
    <row r="38" spans="2:5">
      <c r="B38" s="15" t="str">
        <f>IF(Cadastros!B34="","",Cadastros!B34)</f>
        <v/>
      </c>
      <c r="C38" s="54" t="str">
        <f>IF(B38="","",SUMPRODUCT(('Controle de Vendas'!$G$5:$G$504)*('Controle de Vendas'!$D$5:$D$504='Resumo das Vendas'!B38)*('Controle de Vendas'!$C$5:$C$504=VLOOKUP($L$2,$O$8:$P$19,2,FALSE))))</f>
        <v/>
      </c>
      <c r="D38" s="53" t="str">
        <f>IF(B38="","",SUMPRODUCT(('Controle de Vendas'!$H$5:$H$504)*('Controle de Vendas'!$D$5:$D$504='Resumo das Vendas'!B38)*('Controle de Vendas'!$C$5:$C$504=VLOOKUP($L$2,$O$8:$P$19,2,FALSE))))</f>
        <v/>
      </c>
      <c r="E38" s="52" t="str">
        <f t="shared" si="3"/>
        <v/>
      </c>
    </row>
    <row r="39" spans="2:5">
      <c r="B39" s="15" t="str">
        <f>IF(Cadastros!B35="","",Cadastros!B35)</f>
        <v/>
      </c>
      <c r="C39" s="54" t="str">
        <f>IF(B39="","",SUMPRODUCT(('Controle de Vendas'!$G$5:$G$504)*('Controle de Vendas'!$D$5:$D$504='Resumo das Vendas'!B39)*('Controle de Vendas'!$C$5:$C$504=VLOOKUP($L$2,$O$8:$P$19,2,FALSE))))</f>
        <v/>
      </c>
      <c r="D39" s="53" t="str">
        <f>IF(B39="","",SUMPRODUCT(('Controle de Vendas'!$H$5:$H$504)*('Controle de Vendas'!$D$5:$D$504='Resumo das Vendas'!B39)*('Controle de Vendas'!$C$5:$C$504=VLOOKUP($L$2,$O$8:$P$19,2,FALSE))))</f>
        <v/>
      </c>
      <c r="E39" s="52" t="str">
        <f t="shared" si="3"/>
        <v/>
      </c>
    </row>
    <row r="40" spans="2:5">
      <c r="B40" s="15" t="str">
        <f>IF(Cadastros!B36="","",Cadastros!B36)</f>
        <v/>
      </c>
      <c r="C40" s="54" t="str">
        <f>IF(B40="","",SUMPRODUCT(('Controle de Vendas'!$G$5:$G$504)*('Controle de Vendas'!$D$5:$D$504='Resumo das Vendas'!B40)*('Controle de Vendas'!$C$5:$C$504=VLOOKUP($L$2,$O$8:$P$19,2,FALSE))))</f>
        <v/>
      </c>
      <c r="D40" s="53" t="str">
        <f>IF(B40="","",SUMPRODUCT(('Controle de Vendas'!$H$5:$H$504)*('Controle de Vendas'!$D$5:$D$504='Resumo das Vendas'!B40)*('Controle de Vendas'!$C$5:$C$504=VLOOKUP($L$2,$O$8:$P$19,2,FALSE))))</f>
        <v/>
      </c>
      <c r="E40" s="52" t="str">
        <f t="shared" si="3"/>
        <v/>
      </c>
    </row>
    <row r="41" spans="2:5">
      <c r="B41" s="15" t="str">
        <f>IF(Cadastros!B37="","",Cadastros!B37)</f>
        <v/>
      </c>
      <c r="C41" s="54" t="str">
        <f>IF(B41="","",SUMPRODUCT(('Controle de Vendas'!$G$5:$G$504)*('Controle de Vendas'!$D$5:$D$504='Resumo das Vendas'!B41)*('Controle de Vendas'!$C$5:$C$504=VLOOKUP($L$2,$O$8:$P$19,2,FALSE))))</f>
        <v/>
      </c>
      <c r="D41" s="53" t="str">
        <f>IF(B41="","",SUMPRODUCT(('Controle de Vendas'!$H$5:$H$504)*('Controle de Vendas'!$D$5:$D$504='Resumo das Vendas'!B41)*('Controle de Vendas'!$C$5:$C$504=VLOOKUP($L$2,$O$8:$P$19,2,FALSE))))</f>
        <v/>
      </c>
      <c r="E41" s="52" t="str">
        <f t="shared" si="3"/>
        <v/>
      </c>
    </row>
    <row r="42" spans="2:5">
      <c r="B42" s="15" t="str">
        <f>IF(Cadastros!B38="","",Cadastros!B38)</f>
        <v/>
      </c>
      <c r="C42" s="54" t="str">
        <f>IF(B42="","",SUMPRODUCT(('Controle de Vendas'!$G$5:$G$504)*('Controle de Vendas'!$D$5:$D$504='Resumo das Vendas'!B42)*('Controle de Vendas'!$C$5:$C$504=VLOOKUP($L$2,$O$8:$P$19,2,FALSE))))</f>
        <v/>
      </c>
      <c r="D42" s="53" t="str">
        <f>IF(B42="","",SUMPRODUCT(('Controle de Vendas'!$H$5:$H$504)*('Controle de Vendas'!$D$5:$D$504='Resumo das Vendas'!B42)*('Controle de Vendas'!$C$5:$C$504=VLOOKUP($L$2,$O$8:$P$19,2,FALSE))))</f>
        <v/>
      </c>
      <c r="E42" s="52" t="str">
        <f t="shared" si="3"/>
        <v/>
      </c>
    </row>
    <row r="43" spans="2:5">
      <c r="B43" s="15" t="str">
        <f>IF(Cadastros!B39="","",Cadastros!B39)</f>
        <v/>
      </c>
      <c r="C43" s="54" t="str">
        <f>IF(B43="","",SUMPRODUCT(('Controle de Vendas'!$G$5:$G$504)*('Controle de Vendas'!$D$5:$D$504='Resumo das Vendas'!B43)*('Controle de Vendas'!$C$5:$C$504=VLOOKUP($L$2,$O$8:$P$19,2,FALSE))))</f>
        <v/>
      </c>
      <c r="D43" s="53" t="str">
        <f>IF(B43="","",SUMPRODUCT(('Controle de Vendas'!$H$5:$H$504)*('Controle de Vendas'!$D$5:$D$504='Resumo das Vendas'!B43)*('Controle de Vendas'!$C$5:$C$504=VLOOKUP($L$2,$O$8:$P$19,2,FALSE))))</f>
        <v/>
      </c>
      <c r="E43" s="52" t="str">
        <f t="shared" si="3"/>
        <v/>
      </c>
    </row>
    <row r="44" spans="2:5">
      <c r="B44" s="15" t="str">
        <f>IF(Cadastros!B40="","",Cadastros!B40)</f>
        <v/>
      </c>
      <c r="C44" s="54" t="str">
        <f>IF(B44="","",SUMPRODUCT(('Controle de Vendas'!$G$5:$G$504)*('Controle de Vendas'!$D$5:$D$504='Resumo das Vendas'!B44)*('Controle de Vendas'!$C$5:$C$504=VLOOKUP($L$2,$O$8:$P$19,2,FALSE))))</f>
        <v/>
      </c>
      <c r="D44" s="53" t="str">
        <f>IF(B44="","",SUMPRODUCT(('Controle de Vendas'!$H$5:$H$504)*('Controle de Vendas'!$D$5:$D$504='Resumo das Vendas'!B44)*('Controle de Vendas'!$C$5:$C$504=VLOOKUP($L$2,$O$8:$P$19,2,FALSE))))</f>
        <v/>
      </c>
      <c r="E44" s="52" t="str">
        <f t="shared" si="3"/>
        <v/>
      </c>
    </row>
    <row r="45" spans="2:5">
      <c r="B45" s="15" t="str">
        <f>IF(Cadastros!B41="","",Cadastros!B41)</f>
        <v/>
      </c>
      <c r="C45" s="54" t="str">
        <f>IF(B45="","",SUMPRODUCT(('Controle de Vendas'!$G$5:$G$504)*('Controle de Vendas'!$D$5:$D$504='Resumo das Vendas'!B45)*('Controle de Vendas'!$C$5:$C$504=VLOOKUP($L$2,$O$8:$P$19,2,FALSE))))</f>
        <v/>
      </c>
      <c r="D45" s="53" t="str">
        <f>IF(B45="","",SUMPRODUCT(('Controle de Vendas'!$H$5:$H$504)*('Controle de Vendas'!$D$5:$D$504='Resumo das Vendas'!B45)*('Controle de Vendas'!$C$5:$C$504=VLOOKUP($L$2,$O$8:$P$19,2,FALSE))))</f>
        <v/>
      </c>
      <c r="E45" s="52" t="str">
        <f t="shared" si="3"/>
        <v/>
      </c>
    </row>
    <row r="46" spans="2:5">
      <c r="B46" s="15" t="str">
        <f>IF(Cadastros!B42="","",Cadastros!B42)</f>
        <v/>
      </c>
      <c r="C46" s="54" t="str">
        <f>IF(B46="","",SUMPRODUCT(('Controle de Vendas'!$G$5:$G$504)*('Controle de Vendas'!$D$5:$D$504='Resumo das Vendas'!B46)*('Controle de Vendas'!$C$5:$C$504=VLOOKUP($L$2,$O$8:$P$19,2,FALSE))))</f>
        <v/>
      </c>
      <c r="D46" s="53" t="str">
        <f>IF(B46="","",SUMPRODUCT(('Controle de Vendas'!$H$5:$H$504)*('Controle de Vendas'!$D$5:$D$504='Resumo das Vendas'!B46)*('Controle de Vendas'!$C$5:$C$504=VLOOKUP($L$2,$O$8:$P$19,2,FALSE))))</f>
        <v/>
      </c>
      <c r="E46" s="52" t="str">
        <f t="shared" si="3"/>
        <v/>
      </c>
    </row>
    <row r="47" spans="2:5">
      <c r="B47" s="15" t="str">
        <f>IF(Cadastros!B43="","",Cadastros!B43)</f>
        <v/>
      </c>
      <c r="C47" s="54" t="str">
        <f>IF(B47="","",SUMPRODUCT(('Controle de Vendas'!$G$5:$G$504)*('Controle de Vendas'!$D$5:$D$504='Resumo das Vendas'!B47)*('Controle de Vendas'!$C$5:$C$504=VLOOKUP($L$2,$O$8:$P$19,2,FALSE))))</f>
        <v/>
      </c>
      <c r="D47" s="53" t="str">
        <f>IF(B47="","",SUMPRODUCT(('Controle de Vendas'!$H$5:$H$504)*('Controle de Vendas'!$D$5:$D$504='Resumo das Vendas'!B47)*('Controle de Vendas'!$C$5:$C$504=VLOOKUP($L$2,$O$8:$P$19,2,FALSE))))</f>
        <v/>
      </c>
      <c r="E47" s="52" t="str">
        <f t="shared" si="3"/>
        <v/>
      </c>
    </row>
    <row r="48" spans="2:5">
      <c r="B48" s="15" t="str">
        <f>IF(Cadastros!B44="","",Cadastros!B44)</f>
        <v/>
      </c>
      <c r="C48" s="54" t="str">
        <f>IF(B48="","",SUMPRODUCT(('Controle de Vendas'!$G$5:$G$504)*('Controle de Vendas'!$D$5:$D$504='Resumo das Vendas'!B48)*('Controle de Vendas'!$C$5:$C$504=VLOOKUP($L$2,$O$8:$P$19,2,FALSE))))</f>
        <v/>
      </c>
      <c r="D48" s="53" t="str">
        <f>IF(B48="","",SUMPRODUCT(('Controle de Vendas'!$H$5:$H$504)*('Controle de Vendas'!$D$5:$D$504='Resumo das Vendas'!B48)*('Controle de Vendas'!$C$5:$C$504=VLOOKUP($L$2,$O$8:$P$19,2,FALSE))))</f>
        <v/>
      </c>
      <c r="E48" s="52" t="str">
        <f t="shared" si="3"/>
        <v/>
      </c>
    </row>
    <row r="49" spans="2:5">
      <c r="B49" s="15" t="str">
        <f>IF(Cadastros!B45="","",Cadastros!B45)</f>
        <v/>
      </c>
      <c r="C49" s="54" t="str">
        <f>IF(B49="","",SUMPRODUCT(('Controle de Vendas'!$G$5:$G$504)*('Controle de Vendas'!$D$5:$D$504='Resumo das Vendas'!B49)*('Controle de Vendas'!$C$5:$C$504=VLOOKUP($L$2,$O$8:$P$19,2,FALSE))))</f>
        <v/>
      </c>
      <c r="D49" s="53" t="str">
        <f>IF(B49="","",SUMPRODUCT(('Controle de Vendas'!$H$5:$H$504)*('Controle de Vendas'!$D$5:$D$504='Resumo das Vendas'!B49)*('Controle de Vendas'!$C$5:$C$504=VLOOKUP($L$2,$O$8:$P$19,2,FALSE))))</f>
        <v/>
      </c>
      <c r="E49" s="52" t="str">
        <f t="shared" si="3"/>
        <v/>
      </c>
    </row>
    <row r="50" spans="2:5">
      <c r="B50" s="15" t="str">
        <f>IF(Cadastros!B46="","",Cadastros!B46)</f>
        <v/>
      </c>
      <c r="C50" s="54" t="str">
        <f>IF(B50="","",SUMPRODUCT(('Controle de Vendas'!$G$5:$G$504)*('Controle de Vendas'!$D$5:$D$504='Resumo das Vendas'!B50)*('Controle de Vendas'!$C$5:$C$504=VLOOKUP($L$2,$O$8:$P$19,2,FALSE))))</f>
        <v/>
      </c>
      <c r="D50" s="53" t="str">
        <f>IF(B50="","",SUMPRODUCT(('Controle de Vendas'!$H$5:$H$504)*('Controle de Vendas'!$D$5:$D$504='Resumo das Vendas'!B50)*('Controle de Vendas'!$C$5:$C$504=VLOOKUP($L$2,$O$8:$P$19,2,FALSE))))</f>
        <v/>
      </c>
      <c r="E50" s="52" t="str">
        <f t="shared" si="3"/>
        <v/>
      </c>
    </row>
    <row r="51" spans="2:5">
      <c r="B51" s="15" t="str">
        <f>IF(Cadastros!B47="","",Cadastros!B47)</f>
        <v/>
      </c>
      <c r="C51" s="54" t="str">
        <f>IF(B51="","",SUMPRODUCT(('Controle de Vendas'!$G$5:$G$504)*('Controle de Vendas'!$D$5:$D$504='Resumo das Vendas'!B51)*('Controle de Vendas'!$C$5:$C$504=VLOOKUP($L$2,$O$8:$P$19,2,FALSE))))</f>
        <v/>
      </c>
      <c r="D51" s="53" t="str">
        <f>IF(B51="","",SUMPRODUCT(('Controle de Vendas'!$H$5:$H$504)*('Controle de Vendas'!$D$5:$D$504='Resumo das Vendas'!B51)*('Controle de Vendas'!$C$5:$C$504=VLOOKUP($L$2,$O$8:$P$19,2,FALSE))))</f>
        <v/>
      </c>
      <c r="E51" s="52" t="str">
        <f t="shared" si="3"/>
        <v/>
      </c>
    </row>
    <row r="52" spans="2:5">
      <c r="B52" s="15" t="str">
        <f>IF(Cadastros!B48="","",Cadastros!B48)</f>
        <v/>
      </c>
      <c r="C52" s="54" t="str">
        <f>IF(B52="","",SUMPRODUCT(('Controle de Vendas'!$G$5:$G$504)*('Controle de Vendas'!$D$5:$D$504='Resumo das Vendas'!B52)*('Controle de Vendas'!$C$5:$C$504=VLOOKUP($L$2,$O$8:$P$19,2,FALSE))))</f>
        <v/>
      </c>
      <c r="D52" s="53" t="str">
        <f>IF(B52="","",SUMPRODUCT(('Controle de Vendas'!$H$5:$H$504)*('Controle de Vendas'!$D$5:$D$504='Resumo das Vendas'!B52)*('Controle de Vendas'!$C$5:$C$504=VLOOKUP($L$2,$O$8:$P$19,2,FALSE))))</f>
        <v/>
      </c>
      <c r="E52" s="52" t="str">
        <f t="shared" si="3"/>
        <v/>
      </c>
    </row>
    <row r="53" spans="2:5">
      <c r="B53" s="15" t="str">
        <f>IF(Cadastros!B49="","",Cadastros!B49)</f>
        <v/>
      </c>
      <c r="C53" s="54" t="str">
        <f>IF(B53="","",SUMPRODUCT(('Controle de Vendas'!$G$5:$G$504)*('Controle de Vendas'!$D$5:$D$504='Resumo das Vendas'!B53)*('Controle de Vendas'!$C$5:$C$504=VLOOKUP($L$2,$O$8:$P$19,2,FALSE))))</f>
        <v/>
      </c>
      <c r="D53" s="53" t="str">
        <f>IF(B53="","",SUMPRODUCT(('Controle de Vendas'!$H$5:$H$504)*('Controle de Vendas'!$D$5:$D$504='Resumo das Vendas'!B53)*('Controle de Vendas'!$C$5:$C$504=VLOOKUP($L$2,$O$8:$P$19,2,FALSE))))</f>
        <v/>
      </c>
      <c r="E53" s="52" t="str">
        <f t="shared" si="3"/>
        <v/>
      </c>
    </row>
    <row r="54" spans="2:5">
      <c r="B54" s="15" t="str">
        <f>IF(Cadastros!B50="","",Cadastros!B50)</f>
        <v/>
      </c>
      <c r="C54" s="54" t="str">
        <f>IF(B54="","",SUMPRODUCT(('Controle de Vendas'!$G$5:$G$504)*('Controle de Vendas'!$D$5:$D$504='Resumo das Vendas'!B54)*('Controle de Vendas'!$C$5:$C$504=VLOOKUP($L$2,$O$8:$P$19,2,FALSE))))</f>
        <v/>
      </c>
      <c r="D54" s="53" t="str">
        <f>IF(B54="","",SUMPRODUCT(('Controle de Vendas'!$H$5:$H$504)*('Controle de Vendas'!$D$5:$D$504='Resumo das Vendas'!B54)*('Controle de Vendas'!$C$5:$C$504=VLOOKUP($L$2,$O$8:$P$19,2,FALSE))))</f>
        <v/>
      </c>
      <c r="E54" s="52" t="str">
        <f t="shared" si="3"/>
        <v/>
      </c>
    </row>
    <row r="55" spans="2:5">
      <c r="B55" s="15" t="str">
        <f>IF(Cadastros!B51="","",Cadastros!B51)</f>
        <v/>
      </c>
      <c r="C55" s="54" t="str">
        <f>IF(B55="","",SUMPRODUCT(('Controle de Vendas'!$G$5:$G$504)*('Controle de Vendas'!$D$5:$D$504='Resumo das Vendas'!B55)*('Controle de Vendas'!$C$5:$C$504=VLOOKUP($L$2,$O$8:$P$19,2,FALSE))))</f>
        <v/>
      </c>
      <c r="D55" s="53" t="str">
        <f>IF(B55="","",SUMPRODUCT(('Controle de Vendas'!$H$5:$H$504)*('Controle de Vendas'!$D$5:$D$504='Resumo das Vendas'!B55)*('Controle de Vendas'!$C$5:$C$504=VLOOKUP($L$2,$O$8:$P$19,2,FALSE))))</f>
        <v/>
      </c>
      <c r="E55" s="52" t="str">
        <f t="shared" si="3"/>
        <v/>
      </c>
    </row>
    <row r="56" spans="2:5">
      <c r="B56" s="15" t="str">
        <f>IF(Cadastros!B52="","",Cadastros!B52)</f>
        <v/>
      </c>
      <c r="C56" s="54" t="str">
        <f>IF(B56="","",SUMPRODUCT(('Controle de Vendas'!$G$5:$G$504)*('Controle de Vendas'!$D$5:$D$504='Resumo das Vendas'!B56)*('Controle de Vendas'!$C$5:$C$504=VLOOKUP($L$2,$O$8:$P$19,2,FALSE))))</f>
        <v/>
      </c>
      <c r="D56" s="53" t="str">
        <f>IF(B56="","",SUMPRODUCT(('Controle de Vendas'!$H$5:$H$504)*('Controle de Vendas'!$D$5:$D$504='Resumo das Vendas'!B56)*('Controle de Vendas'!$C$5:$C$504=VLOOKUP($L$2,$O$8:$P$19,2,FALSE))))</f>
        <v/>
      </c>
      <c r="E56" s="52" t="str">
        <f t="shared" si="3"/>
        <v/>
      </c>
    </row>
    <row r="57" spans="2:5">
      <c r="B57" s="15" t="str">
        <f>IF(Cadastros!B53="","",Cadastros!B53)</f>
        <v/>
      </c>
      <c r="C57" s="54" t="str">
        <f>IF(B57="","",SUMPRODUCT(('Controle de Vendas'!$G$5:$G$504)*('Controle de Vendas'!$D$5:$D$504='Resumo das Vendas'!B57)*('Controle de Vendas'!$C$5:$C$504=VLOOKUP($L$2,$O$8:$P$19,2,FALSE))))</f>
        <v/>
      </c>
      <c r="D57" s="53" t="str">
        <f>IF(B57="","",SUMPRODUCT(('Controle de Vendas'!$H$5:$H$504)*('Controle de Vendas'!$D$5:$D$504='Resumo das Vendas'!B57)*('Controle de Vendas'!$C$5:$C$504=VLOOKUP($L$2,$O$8:$P$19,2,FALSE))))</f>
        <v/>
      </c>
      <c r="E57" s="52" t="str">
        <f t="shared" si="3"/>
        <v/>
      </c>
    </row>
    <row r="58" spans="2:5" ht="14.25" thickBot="1">
      <c r="B58" s="55" t="s">
        <v>1</v>
      </c>
      <c r="C58" s="56">
        <f>SUM(C8:C57)</f>
        <v>102410</v>
      </c>
      <c r="D58" s="56">
        <f>SUM(D8:D57)</f>
        <v>7878</v>
      </c>
      <c r="E58" s="57"/>
    </row>
    <row r="59" spans="2:5" ht="14.25">
      <c r="B59" s="58" t="s">
        <v>49</v>
      </c>
    </row>
  </sheetData>
  <sheetProtection password="CF7A" sheet="1" objects="1" scenarios="1"/>
  <mergeCells count="6">
    <mergeCell ref="B5:E5"/>
    <mergeCell ref="G5:I5"/>
    <mergeCell ref="K5:M5"/>
    <mergeCell ref="C2:I3"/>
    <mergeCell ref="H23:I23"/>
    <mergeCell ref="L23:M23"/>
  </mergeCells>
  <phoneticPr fontId="2" type="noConversion"/>
  <dataValidations count="1">
    <dataValidation type="list" allowBlank="1" showInputMessage="1" showErrorMessage="1" sqref="L2">
      <formula1>$O$8:$O$19</formula1>
    </dataValidation>
  </dataValidations>
  <hyperlinks>
    <hyperlink ref="B59" r:id="rId1"/>
  </hyperlinks>
  <pageMargins left="0.78740157499999996" right="0.78740157499999996" top="0.984251969" bottom="0.984251969" header="0.49212598499999999" footer="0.49212598499999999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0"/>
  <sheetViews>
    <sheetView showGridLines="0" tabSelected="1" workbookViewId="0">
      <pane ySplit="4" topLeftCell="A5" activePane="bottomLeft" state="frozen"/>
      <selection pane="bottomLeft" activeCell="D11" sqref="D11"/>
    </sheetView>
  </sheetViews>
  <sheetFormatPr defaultColWidth="0" defaultRowHeight="13.5" zeroHeight="1"/>
  <cols>
    <col min="1" max="1" width="0.85546875" style="16" customWidth="1"/>
    <col min="2" max="2" width="11.7109375" style="59" customWidth="1"/>
    <col min="3" max="3" width="11.7109375" style="59" hidden="1" customWidth="1"/>
    <col min="4" max="4" width="31.28515625" style="16" customWidth="1"/>
    <col min="5" max="6" width="10.7109375" style="59" customWidth="1"/>
    <col min="7" max="7" width="20.7109375" style="61" customWidth="1"/>
    <col min="8" max="8" width="15.7109375" style="61" customWidth="1"/>
    <col min="9" max="9" width="0.85546875" style="16" customWidth="1"/>
    <col min="10" max="16384" width="9.140625" style="16" hidden="1"/>
  </cols>
  <sheetData>
    <row r="1" spans="2:19">
      <c r="D1" s="60"/>
    </row>
    <row r="2" spans="2:19" ht="22.5">
      <c r="D2" s="121" t="s">
        <v>28</v>
      </c>
      <c r="E2" s="121"/>
      <c r="F2" s="121"/>
      <c r="G2" s="121"/>
      <c r="H2" s="121"/>
    </row>
    <row r="3" spans="2:19" s="63" customFormat="1" ht="5.0999999999999996" customHeight="1" thickBot="1">
      <c r="B3" s="62"/>
      <c r="C3" s="62"/>
      <c r="G3" s="64"/>
      <c r="H3" s="64"/>
    </row>
    <row r="4" spans="2:19" ht="25.5">
      <c r="B4" s="65" t="s">
        <v>0</v>
      </c>
      <c r="C4" s="66" t="s">
        <v>51</v>
      </c>
      <c r="D4" s="67" t="s">
        <v>4</v>
      </c>
      <c r="E4" s="67" t="s">
        <v>10</v>
      </c>
      <c r="F4" s="67" t="s">
        <v>11</v>
      </c>
      <c r="G4" s="68" t="s">
        <v>29</v>
      </c>
      <c r="H4" s="69" t="s">
        <v>30</v>
      </c>
      <c r="I4" s="70"/>
    </row>
    <row r="5" spans="2:19">
      <c r="B5" s="1">
        <v>40575</v>
      </c>
      <c r="C5" s="74">
        <f>DATE(YEAR(B5),MONTH(B5),1)</f>
        <v>40575</v>
      </c>
      <c r="D5" s="4" t="s">
        <v>44</v>
      </c>
      <c r="E5" s="7" t="str">
        <f t="shared" ref="E5:E68" ca="1" si="0">IF(D5="","",VLOOKUP(D5,cadvenzona,2,TRUE))</f>
        <v>Centro</v>
      </c>
      <c r="F5" s="4" t="s">
        <v>24</v>
      </c>
      <c r="G5" s="10">
        <v>5000</v>
      </c>
      <c r="H5" s="13">
        <f t="shared" ref="H5:H68" si="1">VLOOKUP(G5,tabcom,3,TRUE)*G5</f>
        <v>250</v>
      </c>
      <c r="K5" s="16">
        <f t="shared" ref="K5:K36" si="2">SUMPRODUCT(($D$5:$D$504=L5)*$G$5:$G$504)</f>
        <v>44700</v>
      </c>
      <c r="L5" s="16" t="str">
        <f>Cadastros!B4</f>
        <v>Amélia Feme de Vero</v>
      </c>
      <c r="O5" s="16">
        <f ca="1">SUMPRODUCT(($E$5:$E$504=P5)*$G$5:$G$504)</f>
        <v>85627</v>
      </c>
      <c r="P5" s="16" t="str">
        <f>Cadastros!E4</f>
        <v>Centro</v>
      </c>
      <c r="R5" s="16">
        <f>SUMPRODUCT(($F$5:$F$504=S5)*$G$5:$G$504)</f>
        <v>143600</v>
      </c>
      <c r="S5" s="16" t="str">
        <f>Cadastros!G4</f>
        <v>Aço</v>
      </c>
    </row>
    <row r="6" spans="2:19">
      <c r="B6" s="2">
        <v>40584</v>
      </c>
      <c r="C6" s="74">
        <f t="shared" ref="C6:C69" si="3">DATE(YEAR(B6),MONTH(B6),1)</f>
        <v>40575</v>
      </c>
      <c r="D6" s="5" t="s">
        <v>32</v>
      </c>
      <c r="E6" s="8" t="str">
        <f t="shared" ca="1" si="0"/>
        <v>Oeste</v>
      </c>
      <c r="F6" s="5" t="s">
        <v>21</v>
      </c>
      <c r="G6" s="11">
        <v>2000</v>
      </c>
      <c r="H6" s="13">
        <f t="shared" si="1"/>
        <v>70</v>
      </c>
      <c r="K6" s="16">
        <f t="shared" si="2"/>
        <v>44300</v>
      </c>
      <c r="L6" s="16" t="str">
        <f>Cadastros!B5</f>
        <v>Antonio Pedroso de Melo</v>
      </c>
      <c r="O6" s="16">
        <f t="shared" ref="O6:O19" ca="1" si="4">SUMPRODUCT(($E$5:$E$504=P6)*$G$5:$G$504)</f>
        <v>95430</v>
      </c>
      <c r="P6" s="16" t="str">
        <f>Cadastros!E5</f>
        <v>Oeste</v>
      </c>
      <c r="R6" s="16">
        <f t="shared" ref="R6:R19" si="5">SUMPRODUCT(($F$5:$F$504=S6)*$G$5:$G$504)</f>
        <v>108700</v>
      </c>
      <c r="S6" s="16" t="str">
        <f>Cadastros!G5</f>
        <v>Madeira</v>
      </c>
    </row>
    <row r="7" spans="2:19">
      <c r="B7" s="2">
        <v>40589</v>
      </c>
      <c r="C7" s="74">
        <f t="shared" si="3"/>
        <v>40575</v>
      </c>
      <c r="D7" s="5" t="s">
        <v>38</v>
      </c>
      <c r="E7" s="8" t="str">
        <f t="shared" ca="1" si="0"/>
        <v>Leste</v>
      </c>
      <c r="F7" s="5" t="s">
        <v>19</v>
      </c>
      <c r="G7" s="11">
        <v>3000</v>
      </c>
      <c r="H7" s="13">
        <f t="shared" si="1"/>
        <v>150</v>
      </c>
      <c r="K7" s="16">
        <f t="shared" si="2"/>
        <v>47900</v>
      </c>
      <c r="L7" s="16" t="str">
        <f>Cadastros!B6</f>
        <v>Antono Gomes da Costa</v>
      </c>
      <c r="O7" s="16">
        <f t="shared" ca="1" si="4"/>
        <v>127890</v>
      </c>
      <c r="P7" s="16" t="str">
        <f>Cadastros!E6</f>
        <v>Leste</v>
      </c>
      <c r="R7" s="16">
        <f t="shared" si="5"/>
        <v>28700</v>
      </c>
      <c r="S7" s="16" t="str">
        <f>Cadastros!G6</f>
        <v>Plástico</v>
      </c>
    </row>
    <row r="8" spans="2:19">
      <c r="B8" s="2">
        <v>40587</v>
      </c>
      <c r="C8" s="74">
        <f t="shared" si="3"/>
        <v>40575</v>
      </c>
      <c r="D8" s="5" t="s">
        <v>34</v>
      </c>
      <c r="E8" s="8" t="str">
        <f t="shared" ca="1" si="0"/>
        <v>Norte</v>
      </c>
      <c r="F8" s="5" t="s">
        <v>22</v>
      </c>
      <c r="G8" s="11">
        <v>8500</v>
      </c>
      <c r="H8" s="13">
        <f t="shared" si="1"/>
        <v>637.5</v>
      </c>
      <c r="K8" s="16">
        <f t="shared" si="2"/>
        <v>13250</v>
      </c>
      <c r="L8" s="16" t="str">
        <f>Cadastros!B7</f>
        <v>Carlos Gomes da Silva</v>
      </c>
      <c r="O8" s="16">
        <f t="shared" ca="1" si="4"/>
        <v>129750</v>
      </c>
      <c r="P8" s="16" t="str">
        <f>Cadastros!E7</f>
        <v>Norte</v>
      </c>
      <c r="R8" s="16">
        <f t="shared" si="5"/>
        <v>80427</v>
      </c>
      <c r="S8" s="16" t="str">
        <f>Cadastros!G7</f>
        <v>Praia</v>
      </c>
    </row>
    <row r="9" spans="2:19">
      <c r="B9" s="2">
        <v>40584</v>
      </c>
      <c r="C9" s="74">
        <f t="shared" si="3"/>
        <v>40575</v>
      </c>
      <c r="D9" s="5" t="s">
        <v>46</v>
      </c>
      <c r="E9" s="8" t="str">
        <f t="shared" ca="1" si="0"/>
        <v>Sul</v>
      </c>
      <c r="F9" s="5" t="s">
        <v>24</v>
      </c>
      <c r="G9" s="11">
        <v>11100</v>
      </c>
      <c r="H9" s="13">
        <f t="shared" si="1"/>
        <v>832.5</v>
      </c>
      <c r="K9" s="16">
        <f t="shared" si="2"/>
        <v>61200</v>
      </c>
      <c r="L9" s="16" t="str">
        <f>Cadastros!B8</f>
        <v>Carlos Lacerda</v>
      </c>
      <c r="O9" s="16">
        <f t="shared" ca="1" si="4"/>
        <v>67320</v>
      </c>
      <c r="P9" s="16" t="str">
        <f>Cadastros!E8</f>
        <v>Sul</v>
      </c>
      <c r="R9" s="16">
        <f t="shared" si="5"/>
        <v>20150</v>
      </c>
      <c r="S9" s="16" t="str">
        <f>Cadastros!G8</f>
        <v>Resina</v>
      </c>
    </row>
    <row r="10" spans="2:19">
      <c r="B10" s="2">
        <v>40602</v>
      </c>
      <c r="C10" s="74">
        <f t="shared" si="3"/>
        <v>40575</v>
      </c>
      <c r="D10" s="5" t="s">
        <v>43</v>
      </c>
      <c r="E10" s="8" t="str">
        <f t="shared" ca="1" si="0"/>
        <v>Centro</v>
      </c>
      <c r="F10" s="5" t="s">
        <v>23</v>
      </c>
      <c r="G10" s="11">
        <v>13700</v>
      </c>
      <c r="H10" s="13">
        <f t="shared" si="1"/>
        <v>1027.5</v>
      </c>
      <c r="K10" s="16">
        <f t="shared" si="2"/>
        <v>14227</v>
      </c>
      <c r="L10" s="16" t="str">
        <f>Cadastros!B9</f>
        <v>Cristina de Araújo Rocha</v>
      </c>
      <c r="O10" s="16">
        <f t="shared" ca="1" si="4"/>
        <v>0</v>
      </c>
      <c r="P10" s="16">
        <f>Cadastros!E9</f>
        <v>0</v>
      </c>
      <c r="R10" s="16">
        <f t="shared" si="5"/>
        <v>124440</v>
      </c>
      <c r="S10" s="16" t="str">
        <f>Cadastros!G9</f>
        <v>Vime</v>
      </c>
    </row>
    <row r="11" spans="2:19">
      <c r="B11" s="2">
        <v>40579</v>
      </c>
      <c r="C11" s="74">
        <f t="shared" si="3"/>
        <v>40575</v>
      </c>
      <c r="D11" s="5" t="s">
        <v>41</v>
      </c>
      <c r="E11" s="8" t="str">
        <f t="shared" ca="1" si="0"/>
        <v>Oeste</v>
      </c>
      <c r="F11" s="5" t="s">
        <v>19</v>
      </c>
      <c r="G11" s="11">
        <v>16300</v>
      </c>
      <c r="H11" s="13">
        <f t="shared" si="1"/>
        <v>1222.5</v>
      </c>
      <c r="K11" s="16">
        <f t="shared" si="2"/>
        <v>21830</v>
      </c>
      <c r="L11" s="16" t="str">
        <f>Cadastros!B10</f>
        <v>Ernesto Garrastazul Médice</v>
      </c>
      <c r="O11" s="16">
        <f t="shared" ca="1" si="4"/>
        <v>0</v>
      </c>
      <c r="P11" s="16">
        <f>Cadastros!E10</f>
        <v>0</v>
      </c>
      <c r="R11" s="16">
        <f t="shared" si="5"/>
        <v>0</v>
      </c>
      <c r="S11" s="16">
        <f>Cadastros!G10</f>
        <v>0</v>
      </c>
    </row>
    <row r="12" spans="2:19">
      <c r="B12" s="2">
        <v>40583</v>
      </c>
      <c r="C12" s="74">
        <f t="shared" si="3"/>
        <v>40575</v>
      </c>
      <c r="D12" s="5" t="s">
        <v>39</v>
      </c>
      <c r="E12" s="8" t="str">
        <f t="shared" ca="1" si="0"/>
        <v>Leste</v>
      </c>
      <c r="F12" s="5" t="s">
        <v>20</v>
      </c>
      <c r="G12" s="11">
        <v>18900</v>
      </c>
      <c r="H12" s="13">
        <f t="shared" si="1"/>
        <v>1417.5</v>
      </c>
      <c r="K12" s="16">
        <f t="shared" si="2"/>
        <v>76800</v>
      </c>
      <c r="L12" s="16" t="str">
        <f>Cadastros!B11</f>
        <v>Geraldo de Azevedo Marques</v>
      </c>
      <c r="O12" s="16">
        <f t="shared" ca="1" si="4"/>
        <v>0</v>
      </c>
      <c r="P12" s="16">
        <f>Cadastros!E11</f>
        <v>0</v>
      </c>
      <c r="R12" s="16">
        <f t="shared" si="5"/>
        <v>0</v>
      </c>
      <c r="S12" s="16">
        <f>Cadastros!G11</f>
        <v>0</v>
      </c>
    </row>
    <row r="13" spans="2:19">
      <c r="B13" s="2">
        <v>40578</v>
      </c>
      <c r="C13" s="74">
        <f t="shared" si="3"/>
        <v>40575</v>
      </c>
      <c r="D13" s="5" t="s">
        <v>31</v>
      </c>
      <c r="E13" s="8" t="str">
        <f t="shared" ca="1" si="0"/>
        <v>Norte</v>
      </c>
      <c r="F13" s="5" t="s">
        <v>19</v>
      </c>
      <c r="G13" s="11">
        <v>21500</v>
      </c>
      <c r="H13" s="13">
        <f t="shared" si="1"/>
        <v>2150</v>
      </c>
      <c r="K13" s="16">
        <f t="shared" si="2"/>
        <v>82000</v>
      </c>
      <c r="L13" s="16" t="str">
        <f>Cadastros!B12</f>
        <v>José Carlos Guimarães</v>
      </c>
      <c r="O13" s="16">
        <f t="shared" ca="1" si="4"/>
        <v>0</v>
      </c>
      <c r="P13" s="16">
        <f>Cadastros!E12</f>
        <v>0</v>
      </c>
      <c r="R13" s="16">
        <f t="shared" si="5"/>
        <v>0</v>
      </c>
      <c r="S13" s="16">
        <f>Cadastros!G12</f>
        <v>0</v>
      </c>
    </row>
    <row r="14" spans="2:19">
      <c r="B14" s="2">
        <v>40579</v>
      </c>
      <c r="C14" s="74">
        <f t="shared" si="3"/>
        <v>40575</v>
      </c>
      <c r="D14" s="5" t="s">
        <v>33</v>
      </c>
      <c r="E14" s="8" t="str">
        <f t="shared" ca="1" si="0"/>
        <v>Sul</v>
      </c>
      <c r="F14" s="5" t="s">
        <v>22</v>
      </c>
      <c r="G14" s="11">
        <v>2410</v>
      </c>
      <c r="H14" s="13">
        <f t="shared" si="1"/>
        <v>120.5</v>
      </c>
      <c r="K14" s="16">
        <f t="shared" si="2"/>
        <v>2410</v>
      </c>
      <c r="L14" s="16" t="str">
        <f>Cadastros!B13</f>
        <v>Luiz Carlos Berrini</v>
      </c>
      <c r="O14" s="16">
        <f t="shared" ca="1" si="4"/>
        <v>0</v>
      </c>
      <c r="P14" s="16">
        <f>Cadastros!E13</f>
        <v>0</v>
      </c>
      <c r="R14" s="16">
        <f t="shared" si="5"/>
        <v>0</v>
      </c>
      <c r="S14" s="16">
        <f>Cadastros!G13</f>
        <v>0</v>
      </c>
    </row>
    <row r="15" spans="2:19">
      <c r="B15" s="2">
        <v>40603</v>
      </c>
      <c r="C15" s="74">
        <f t="shared" si="3"/>
        <v>40603</v>
      </c>
      <c r="D15" s="5" t="s">
        <v>36</v>
      </c>
      <c r="E15" s="8" t="str">
        <f t="shared" ca="1" si="0"/>
        <v>Centro</v>
      </c>
      <c r="F15" s="5" t="s">
        <v>21</v>
      </c>
      <c r="G15" s="11">
        <v>26700</v>
      </c>
      <c r="H15" s="13">
        <f t="shared" si="1"/>
        <v>2670</v>
      </c>
      <c r="K15" s="16">
        <f t="shared" si="2"/>
        <v>26700</v>
      </c>
      <c r="L15" s="16" t="str">
        <f>Cadastros!B14</f>
        <v>Maria Luiza dos Santos</v>
      </c>
      <c r="O15" s="16">
        <f t="shared" ca="1" si="4"/>
        <v>0</v>
      </c>
      <c r="P15" s="16">
        <f>Cadastros!E14</f>
        <v>0</v>
      </c>
      <c r="R15" s="16">
        <f t="shared" si="5"/>
        <v>0</v>
      </c>
      <c r="S15" s="16">
        <f>Cadastros!G14</f>
        <v>0</v>
      </c>
    </row>
    <row r="16" spans="2:19">
      <c r="B16" s="2">
        <v>40607</v>
      </c>
      <c r="C16" s="74">
        <f t="shared" si="3"/>
        <v>40603</v>
      </c>
      <c r="D16" s="5" t="s">
        <v>35</v>
      </c>
      <c r="E16" s="8" t="str">
        <f t="shared" ca="1" si="0"/>
        <v>Oeste</v>
      </c>
      <c r="F16" s="5" t="s">
        <v>24</v>
      </c>
      <c r="G16" s="11">
        <v>29300</v>
      </c>
      <c r="H16" s="13">
        <f t="shared" si="1"/>
        <v>2930</v>
      </c>
      <c r="K16" s="16">
        <f t="shared" si="2"/>
        <v>29300</v>
      </c>
      <c r="L16" s="16" t="str">
        <f>Cadastros!B15</f>
        <v>Mário Quintana</v>
      </c>
      <c r="O16" s="16">
        <f t="shared" ca="1" si="4"/>
        <v>0</v>
      </c>
      <c r="P16" s="16">
        <f>Cadastros!E15</f>
        <v>0</v>
      </c>
      <c r="R16" s="16">
        <f t="shared" si="5"/>
        <v>0</v>
      </c>
      <c r="S16" s="16">
        <f>Cadastros!G15</f>
        <v>0</v>
      </c>
    </row>
    <row r="17" spans="2:19">
      <c r="B17" s="2">
        <v>40606</v>
      </c>
      <c r="C17" s="74">
        <f t="shared" si="3"/>
        <v>40603</v>
      </c>
      <c r="D17" s="5" t="s">
        <v>40</v>
      </c>
      <c r="E17" s="8" t="str">
        <f t="shared" ca="1" si="0"/>
        <v>Leste</v>
      </c>
      <c r="F17" s="5" t="s">
        <v>23</v>
      </c>
      <c r="G17" s="11">
        <v>3190</v>
      </c>
      <c r="H17" s="13">
        <f t="shared" si="1"/>
        <v>159.5</v>
      </c>
      <c r="K17" s="16">
        <f t="shared" si="2"/>
        <v>3190</v>
      </c>
      <c r="L17" s="16" t="str">
        <f>Cadastros!B16</f>
        <v>Pedro de Alcântara e Silva</v>
      </c>
      <c r="O17" s="16">
        <f t="shared" ca="1" si="4"/>
        <v>0</v>
      </c>
      <c r="P17" s="16">
        <f>Cadastros!E16</f>
        <v>0</v>
      </c>
      <c r="R17" s="16">
        <f t="shared" si="5"/>
        <v>0</v>
      </c>
      <c r="S17" s="16">
        <f>Cadastros!G16</f>
        <v>0</v>
      </c>
    </row>
    <row r="18" spans="2:19">
      <c r="B18" s="2">
        <v>40612</v>
      </c>
      <c r="C18" s="74">
        <f t="shared" si="3"/>
        <v>40603</v>
      </c>
      <c r="D18" s="5" t="s">
        <v>42</v>
      </c>
      <c r="E18" s="8" t="str">
        <f t="shared" ca="1" si="0"/>
        <v>Norte</v>
      </c>
      <c r="F18" s="5" t="s">
        <v>24</v>
      </c>
      <c r="G18" s="11">
        <v>34500</v>
      </c>
      <c r="H18" s="13">
        <f t="shared" si="1"/>
        <v>3450</v>
      </c>
      <c r="K18" s="16">
        <f t="shared" si="2"/>
        <v>34500</v>
      </c>
      <c r="L18" s="16" t="str">
        <f>Cadastros!B17</f>
        <v>Silvia Araújo</v>
      </c>
      <c r="O18" s="16">
        <f t="shared" ca="1" si="4"/>
        <v>0</v>
      </c>
      <c r="P18" s="16">
        <f>Cadastros!E17</f>
        <v>0</v>
      </c>
      <c r="R18" s="16">
        <f t="shared" si="5"/>
        <v>0</v>
      </c>
      <c r="S18" s="16">
        <f>Cadastros!G17</f>
        <v>0</v>
      </c>
    </row>
    <row r="19" spans="2:19">
      <c r="B19" s="2">
        <v>40627</v>
      </c>
      <c r="C19" s="74">
        <f t="shared" si="3"/>
        <v>40603</v>
      </c>
      <c r="D19" s="5" t="s">
        <v>37</v>
      </c>
      <c r="E19" s="8" t="str">
        <f t="shared" ca="1" si="0"/>
        <v>Sul</v>
      </c>
      <c r="F19" s="5" t="s">
        <v>22</v>
      </c>
      <c r="G19" s="11">
        <v>3710</v>
      </c>
      <c r="H19" s="13">
        <f t="shared" si="1"/>
        <v>185.5</v>
      </c>
      <c r="K19" s="16">
        <f t="shared" si="2"/>
        <v>3710</v>
      </c>
      <c r="L19" s="16" t="str">
        <f>Cadastros!B18</f>
        <v>Valdecir Carlos Pereira</v>
      </c>
      <c r="O19" s="16">
        <f t="shared" ca="1" si="4"/>
        <v>0</v>
      </c>
      <c r="P19" s="16">
        <f>Cadastros!E18</f>
        <v>0</v>
      </c>
      <c r="R19" s="16">
        <f t="shared" si="5"/>
        <v>0</v>
      </c>
      <c r="S19" s="16">
        <f>Cadastros!G18</f>
        <v>0</v>
      </c>
    </row>
    <row r="20" spans="2:19">
      <c r="B20" s="1">
        <v>40606</v>
      </c>
      <c r="C20" s="74">
        <f t="shared" si="3"/>
        <v>40603</v>
      </c>
      <c r="D20" s="4" t="s">
        <v>44</v>
      </c>
      <c r="E20" s="7" t="str">
        <f t="shared" ca="1" si="0"/>
        <v>Centro</v>
      </c>
      <c r="F20" s="5" t="s">
        <v>20</v>
      </c>
      <c r="G20" s="11">
        <v>39700</v>
      </c>
      <c r="H20" s="13">
        <f t="shared" si="1"/>
        <v>3970</v>
      </c>
      <c r="K20" s="16">
        <f t="shared" si="2"/>
        <v>0</v>
      </c>
      <c r="L20" s="16">
        <f>Cadastros!B19</f>
        <v>0</v>
      </c>
    </row>
    <row r="21" spans="2:19">
      <c r="B21" s="2">
        <v>40673</v>
      </c>
      <c r="C21" s="74">
        <f t="shared" si="3"/>
        <v>40664</v>
      </c>
      <c r="D21" s="5" t="s">
        <v>32</v>
      </c>
      <c r="E21" s="8" t="str">
        <f t="shared" ca="1" si="0"/>
        <v>Oeste</v>
      </c>
      <c r="F21" s="5" t="s">
        <v>23</v>
      </c>
      <c r="G21" s="11">
        <v>42300</v>
      </c>
      <c r="H21" s="13">
        <f t="shared" si="1"/>
        <v>4230</v>
      </c>
      <c r="K21" s="16">
        <f t="shared" si="2"/>
        <v>0</v>
      </c>
      <c r="L21" s="16">
        <f>Cadastros!B20</f>
        <v>0</v>
      </c>
    </row>
    <row r="22" spans="2:19">
      <c r="B22" s="2">
        <v>40675</v>
      </c>
      <c r="C22" s="74">
        <f t="shared" si="3"/>
        <v>40664</v>
      </c>
      <c r="D22" s="5" t="s">
        <v>38</v>
      </c>
      <c r="E22" s="8" t="str">
        <f t="shared" ca="1" si="0"/>
        <v>Leste</v>
      </c>
      <c r="F22" s="5" t="s">
        <v>19</v>
      </c>
      <c r="G22" s="11">
        <v>44900</v>
      </c>
      <c r="H22" s="13">
        <f t="shared" si="1"/>
        <v>4490</v>
      </c>
      <c r="K22" s="16">
        <f t="shared" si="2"/>
        <v>0</v>
      </c>
      <c r="L22" s="16">
        <f>Cadastros!B21</f>
        <v>0</v>
      </c>
    </row>
    <row r="23" spans="2:19">
      <c r="B23" s="2">
        <v>40666</v>
      </c>
      <c r="C23" s="74">
        <f t="shared" si="3"/>
        <v>40664</v>
      </c>
      <c r="D23" s="5" t="s">
        <v>34</v>
      </c>
      <c r="E23" s="8" t="str">
        <f t="shared" ca="1" si="0"/>
        <v>Norte</v>
      </c>
      <c r="F23" s="5" t="s">
        <v>23</v>
      </c>
      <c r="G23" s="11">
        <v>4750</v>
      </c>
      <c r="H23" s="13">
        <f t="shared" si="1"/>
        <v>237.5</v>
      </c>
      <c r="K23" s="16">
        <f t="shared" si="2"/>
        <v>0</v>
      </c>
      <c r="L23" s="16">
        <f>Cadastros!B22</f>
        <v>0</v>
      </c>
    </row>
    <row r="24" spans="2:19">
      <c r="B24" s="2">
        <v>40677</v>
      </c>
      <c r="C24" s="74">
        <f t="shared" si="3"/>
        <v>40664</v>
      </c>
      <c r="D24" s="5" t="s">
        <v>46</v>
      </c>
      <c r="E24" s="8" t="str">
        <f t="shared" ca="1" si="0"/>
        <v>Sul</v>
      </c>
      <c r="F24" s="5" t="s">
        <v>20</v>
      </c>
      <c r="G24" s="11">
        <v>50100</v>
      </c>
      <c r="H24" s="13">
        <f t="shared" si="1"/>
        <v>6262.5</v>
      </c>
      <c r="K24" s="16">
        <f t="shared" si="2"/>
        <v>0</v>
      </c>
      <c r="L24" s="16">
        <f>Cadastros!B23</f>
        <v>0</v>
      </c>
    </row>
    <row r="25" spans="2:19">
      <c r="B25" s="2">
        <v>40696</v>
      </c>
      <c r="C25" s="74">
        <f t="shared" si="3"/>
        <v>40695</v>
      </c>
      <c r="D25" s="5" t="s">
        <v>43</v>
      </c>
      <c r="E25" s="8" t="str">
        <f t="shared" ca="1" si="0"/>
        <v>Centro</v>
      </c>
      <c r="F25" s="5" t="s">
        <v>24</v>
      </c>
      <c r="G25" s="11">
        <v>527</v>
      </c>
      <c r="H25" s="13">
        <f t="shared" si="1"/>
        <v>18.445</v>
      </c>
      <c r="K25" s="16">
        <f t="shared" si="2"/>
        <v>0</v>
      </c>
      <c r="L25" s="16">
        <f>Cadastros!B24</f>
        <v>0</v>
      </c>
    </row>
    <row r="26" spans="2:19">
      <c r="B26" s="2">
        <v>40702</v>
      </c>
      <c r="C26" s="74">
        <f t="shared" si="3"/>
        <v>40695</v>
      </c>
      <c r="D26" s="5" t="s">
        <v>41</v>
      </c>
      <c r="E26" s="8" t="str">
        <f t="shared" ca="1" si="0"/>
        <v>Oeste</v>
      </c>
      <c r="F26" s="5" t="s">
        <v>22</v>
      </c>
      <c r="G26" s="11">
        <v>5530</v>
      </c>
      <c r="H26" s="13">
        <f t="shared" si="1"/>
        <v>414.75</v>
      </c>
      <c r="K26" s="16">
        <f t="shared" si="2"/>
        <v>0</v>
      </c>
      <c r="L26" s="16">
        <f>Cadastros!B25</f>
        <v>0</v>
      </c>
    </row>
    <row r="27" spans="2:19">
      <c r="B27" s="2">
        <v>40704</v>
      </c>
      <c r="C27" s="74">
        <f t="shared" si="3"/>
        <v>40695</v>
      </c>
      <c r="D27" s="5" t="s">
        <v>39</v>
      </c>
      <c r="E27" s="8" t="str">
        <f t="shared" ca="1" si="0"/>
        <v>Leste</v>
      </c>
      <c r="F27" s="5" t="s">
        <v>19</v>
      </c>
      <c r="G27" s="11">
        <v>57900</v>
      </c>
      <c r="H27" s="13">
        <f t="shared" si="1"/>
        <v>7237.5</v>
      </c>
      <c r="K27" s="16">
        <f t="shared" si="2"/>
        <v>0</v>
      </c>
      <c r="L27" s="16">
        <f>Cadastros!B26</f>
        <v>0</v>
      </c>
    </row>
    <row r="28" spans="2:19">
      <c r="B28" s="2">
        <v>40712</v>
      </c>
      <c r="C28" s="74">
        <f t="shared" si="3"/>
        <v>40695</v>
      </c>
      <c r="D28" s="5" t="s">
        <v>31</v>
      </c>
      <c r="E28" s="8" t="str">
        <f t="shared" ca="1" si="0"/>
        <v>Norte</v>
      </c>
      <c r="F28" s="5" t="s">
        <v>23</v>
      </c>
      <c r="G28" s="11">
        <v>60500</v>
      </c>
      <c r="H28" s="13">
        <f t="shared" si="1"/>
        <v>7562.5</v>
      </c>
      <c r="K28" s="16">
        <f t="shared" si="2"/>
        <v>0</v>
      </c>
      <c r="L28" s="16">
        <f>Cadastros!B27</f>
        <v>0</v>
      </c>
    </row>
    <row r="29" spans="2:19">
      <c r="B29" s="2"/>
      <c r="C29" s="74">
        <f t="shared" si="3"/>
        <v>1</v>
      </c>
      <c r="D29" s="5"/>
      <c r="E29" s="8" t="str">
        <f t="shared" si="0"/>
        <v/>
      </c>
      <c r="F29" s="5"/>
      <c r="G29" s="11"/>
      <c r="H29" s="13">
        <f t="shared" si="1"/>
        <v>0</v>
      </c>
      <c r="K29" s="16">
        <f t="shared" si="2"/>
        <v>0</v>
      </c>
      <c r="L29" s="16">
        <f>Cadastros!B28</f>
        <v>0</v>
      </c>
    </row>
    <row r="30" spans="2:19">
      <c r="B30" s="2"/>
      <c r="C30" s="74">
        <f t="shared" si="3"/>
        <v>1</v>
      </c>
      <c r="D30" s="5"/>
      <c r="E30" s="8" t="str">
        <f t="shared" si="0"/>
        <v/>
      </c>
      <c r="F30" s="5"/>
      <c r="G30" s="11"/>
      <c r="H30" s="13">
        <f t="shared" si="1"/>
        <v>0</v>
      </c>
      <c r="K30" s="16">
        <f t="shared" si="2"/>
        <v>0</v>
      </c>
      <c r="L30" s="16">
        <f>Cadastros!B29</f>
        <v>0</v>
      </c>
    </row>
    <row r="31" spans="2:19">
      <c r="B31" s="2"/>
      <c r="C31" s="74">
        <f t="shared" si="3"/>
        <v>1</v>
      </c>
      <c r="D31" s="5"/>
      <c r="E31" s="8" t="str">
        <f t="shared" si="0"/>
        <v/>
      </c>
      <c r="F31" s="5"/>
      <c r="G31" s="11"/>
      <c r="H31" s="13">
        <f t="shared" si="1"/>
        <v>0</v>
      </c>
      <c r="K31" s="16">
        <f t="shared" si="2"/>
        <v>0</v>
      </c>
      <c r="L31" s="16">
        <f>Cadastros!B30</f>
        <v>0</v>
      </c>
    </row>
    <row r="32" spans="2:19">
      <c r="B32" s="2"/>
      <c r="C32" s="74">
        <f t="shared" si="3"/>
        <v>1</v>
      </c>
      <c r="D32" s="5"/>
      <c r="E32" s="8" t="str">
        <f t="shared" si="0"/>
        <v/>
      </c>
      <c r="F32" s="5"/>
      <c r="G32" s="11"/>
      <c r="H32" s="13">
        <f t="shared" si="1"/>
        <v>0</v>
      </c>
      <c r="K32" s="16">
        <f t="shared" si="2"/>
        <v>0</v>
      </c>
      <c r="L32" s="16">
        <f>Cadastros!B31</f>
        <v>0</v>
      </c>
    </row>
    <row r="33" spans="2:12">
      <c r="B33" s="2"/>
      <c r="C33" s="74">
        <f t="shared" si="3"/>
        <v>1</v>
      </c>
      <c r="D33" s="5"/>
      <c r="E33" s="8" t="str">
        <f t="shared" si="0"/>
        <v/>
      </c>
      <c r="F33" s="5"/>
      <c r="G33" s="11"/>
      <c r="H33" s="13">
        <f t="shared" si="1"/>
        <v>0</v>
      </c>
      <c r="K33" s="16">
        <f t="shared" si="2"/>
        <v>0</v>
      </c>
      <c r="L33" s="16">
        <f>Cadastros!B32</f>
        <v>0</v>
      </c>
    </row>
    <row r="34" spans="2:12">
      <c r="B34" s="2"/>
      <c r="C34" s="74">
        <f t="shared" si="3"/>
        <v>1</v>
      </c>
      <c r="D34" s="5"/>
      <c r="E34" s="8" t="str">
        <f t="shared" si="0"/>
        <v/>
      </c>
      <c r="F34" s="5"/>
      <c r="G34" s="11"/>
      <c r="H34" s="13">
        <f t="shared" si="1"/>
        <v>0</v>
      </c>
      <c r="K34" s="16">
        <f t="shared" si="2"/>
        <v>0</v>
      </c>
      <c r="L34" s="16">
        <f>Cadastros!B33</f>
        <v>0</v>
      </c>
    </row>
    <row r="35" spans="2:12">
      <c r="B35" s="2"/>
      <c r="C35" s="74">
        <f t="shared" si="3"/>
        <v>1</v>
      </c>
      <c r="D35" s="5"/>
      <c r="E35" s="8" t="str">
        <f t="shared" si="0"/>
        <v/>
      </c>
      <c r="F35" s="5"/>
      <c r="G35" s="11"/>
      <c r="H35" s="13">
        <f t="shared" si="1"/>
        <v>0</v>
      </c>
      <c r="K35" s="16">
        <f t="shared" si="2"/>
        <v>0</v>
      </c>
      <c r="L35" s="16">
        <f>Cadastros!B34</f>
        <v>0</v>
      </c>
    </row>
    <row r="36" spans="2:12">
      <c r="B36" s="2"/>
      <c r="C36" s="74">
        <f t="shared" si="3"/>
        <v>1</v>
      </c>
      <c r="D36" s="5"/>
      <c r="E36" s="8" t="str">
        <f t="shared" si="0"/>
        <v/>
      </c>
      <c r="F36" s="5"/>
      <c r="G36" s="11"/>
      <c r="H36" s="13">
        <f t="shared" si="1"/>
        <v>0</v>
      </c>
      <c r="K36" s="16">
        <f t="shared" si="2"/>
        <v>0</v>
      </c>
      <c r="L36" s="16">
        <f>Cadastros!B35</f>
        <v>0</v>
      </c>
    </row>
    <row r="37" spans="2:12">
      <c r="B37" s="2"/>
      <c r="C37" s="74">
        <f t="shared" si="3"/>
        <v>1</v>
      </c>
      <c r="D37" s="5"/>
      <c r="E37" s="8" t="str">
        <f t="shared" si="0"/>
        <v/>
      </c>
      <c r="F37" s="5"/>
      <c r="G37" s="11"/>
      <c r="H37" s="13">
        <f t="shared" si="1"/>
        <v>0</v>
      </c>
      <c r="K37" s="16">
        <f t="shared" ref="K37:K55" si="6">SUMPRODUCT(($D$5:$D$504=L37)*$G$5:$G$504)</f>
        <v>0</v>
      </c>
      <c r="L37" s="16">
        <f>Cadastros!B36</f>
        <v>0</v>
      </c>
    </row>
    <row r="38" spans="2:12">
      <c r="B38" s="2"/>
      <c r="C38" s="74">
        <f t="shared" si="3"/>
        <v>1</v>
      </c>
      <c r="D38" s="5"/>
      <c r="E38" s="8" t="str">
        <f t="shared" si="0"/>
        <v/>
      </c>
      <c r="F38" s="5"/>
      <c r="G38" s="11"/>
      <c r="H38" s="13">
        <f t="shared" si="1"/>
        <v>0</v>
      </c>
      <c r="K38" s="16">
        <f t="shared" si="6"/>
        <v>0</v>
      </c>
      <c r="L38" s="16">
        <f>Cadastros!B37</f>
        <v>0</v>
      </c>
    </row>
    <row r="39" spans="2:12">
      <c r="B39" s="2"/>
      <c r="C39" s="74">
        <f t="shared" si="3"/>
        <v>1</v>
      </c>
      <c r="D39" s="5"/>
      <c r="E39" s="8" t="str">
        <f t="shared" si="0"/>
        <v/>
      </c>
      <c r="F39" s="5"/>
      <c r="G39" s="11"/>
      <c r="H39" s="13">
        <f t="shared" si="1"/>
        <v>0</v>
      </c>
      <c r="K39" s="16">
        <f t="shared" si="6"/>
        <v>0</v>
      </c>
      <c r="L39" s="16">
        <f>Cadastros!B38</f>
        <v>0</v>
      </c>
    </row>
    <row r="40" spans="2:12">
      <c r="B40" s="2"/>
      <c r="C40" s="74">
        <f t="shared" si="3"/>
        <v>1</v>
      </c>
      <c r="D40" s="5"/>
      <c r="E40" s="8" t="str">
        <f t="shared" si="0"/>
        <v/>
      </c>
      <c r="F40" s="5"/>
      <c r="G40" s="11"/>
      <c r="H40" s="13">
        <f t="shared" si="1"/>
        <v>0</v>
      </c>
      <c r="K40" s="16">
        <f t="shared" si="6"/>
        <v>0</v>
      </c>
      <c r="L40" s="16">
        <f>Cadastros!B39</f>
        <v>0</v>
      </c>
    </row>
    <row r="41" spans="2:12">
      <c r="B41" s="2"/>
      <c r="C41" s="74">
        <f t="shared" si="3"/>
        <v>1</v>
      </c>
      <c r="D41" s="5"/>
      <c r="E41" s="8" t="str">
        <f t="shared" si="0"/>
        <v/>
      </c>
      <c r="F41" s="5"/>
      <c r="G41" s="11"/>
      <c r="H41" s="13">
        <f t="shared" si="1"/>
        <v>0</v>
      </c>
      <c r="K41" s="16">
        <f t="shared" si="6"/>
        <v>0</v>
      </c>
      <c r="L41" s="16">
        <f>Cadastros!B40</f>
        <v>0</v>
      </c>
    </row>
    <row r="42" spans="2:12">
      <c r="B42" s="2"/>
      <c r="C42" s="74">
        <f t="shared" si="3"/>
        <v>1</v>
      </c>
      <c r="D42" s="5"/>
      <c r="E42" s="8" t="str">
        <f t="shared" si="0"/>
        <v/>
      </c>
      <c r="F42" s="5"/>
      <c r="G42" s="11"/>
      <c r="H42" s="13">
        <f t="shared" si="1"/>
        <v>0</v>
      </c>
      <c r="K42" s="16">
        <f t="shared" si="6"/>
        <v>0</v>
      </c>
      <c r="L42" s="16">
        <f>Cadastros!B41</f>
        <v>0</v>
      </c>
    </row>
    <row r="43" spans="2:12">
      <c r="B43" s="2"/>
      <c r="C43" s="74">
        <f t="shared" si="3"/>
        <v>1</v>
      </c>
      <c r="D43" s="5"/>
      <c r="E43" s="8" t="str">
        <f t="shared" si="0"/>
        <v/>
      </c>
      <c r="F43" s="5"/>
      <c r="G43" s="11"/>
      <c r="H43" s="13">
        <f t="shared" si="1"/>
        <v>0</v>
      </c>
      <c r="K43" s="16">
        <f t="shared" si="6"/>
        <v>0</v>
      </c>
      <c r="L43" s="16">
        <f>Cadastros!B42</f>
        <v>0</v>
      </c>
    </row>
    <row r="44" spans="2:12">
      <c r="B44" s="2"/>
      <c r="C44" s="74">
        <f t="shared" si="3"/>
        <v>1</v>
      </c>
      <c r="D44" s="5"/>
      <c r="E44" s="8" t="str">
        <f t="shared" si="0"/>
        <v/>
      </c>
      <c r="F44" s="5"/>
      <c r="G44" s="11"/>
      <c r="H44" s="13">
        <f t="shared" si="1"/>
        <v>0</v>
      </c>
      <c r="K44" s="16">
        <f t="shared" si="6"/>
        <v>0</v>
      </c>
      <c r="L44" s="16">
        <f>Cadastros!B43</f>
        <v>0</v>
      </c>
    </row>
    <row r="45" spans="2:12">
      <c r="B45" s="2"/>
      <c r="C45" s="74">
        <f t="shared" si="3"/>
        <v>1</v>
      </c>
      <c r="D45" s="5"/>
      <c r="E45" s="8" t="str">
        <f t="shared" si="0"/>
        <v/>
      </c>
      <c r="F45" s="5"/>
      <c r="G45" s="11"/>
      <c r="H45" s="13">
        <f t="shared" si="1"/>
        <v>0</v>
      </c>
      <c r="K45" s="16">
        <f t="shared" si="6"/>
        <v>0</v>
      </c>
      <c r="L45" s="16">
        <f>Cadastros!B44</f>
        <v>0</v>
      </c>
    </row>
    <row r="46" spans="2:12">
      <c r="B46" s="2"/>
      <c r="C46" s="74">
        <f t="shared" si="3"/>
        <v>1</v>
      </c>
      <c r="D46" s="5"/>
      <c r="E46" s="8" t="str">
        <f t="shared" si="0"/>
        <v/>
      </c>
      <c r="F46" s="5"/>
      <c r="G46" s="11"/>
      <c r="H46" s="13">
        <f t="shared" si="1"/>
        <v>0</v>
      </c>
      <c r="K46" s="16">
        <f t="shared" si="6"/>
        <v>0</v>
      </c>
      <c r="L46" s="16">
        <f>Cadastros!B45</f>
        <v>0</v>
      </c>
    </row>
    <row r="47" spans="2:12">
      <c r="B47" s="2"/>
      <c r="C47" s="74">
        <f t="shared" si="3"/>
        <v>1</v>
      </c>
      <c r="D47" s="5"/>
      <c r="E47" s="8" t="str">
        <f t="shared" si="0"/>
        <v/>
      </c>
      <c r="F47" s="5"/>
      <c r="G47" s="11"/>
      <c r="H47" s="13">
        <f t="shared" si="1"/>
        <v>0</v>
      </c>
      <c r="K47" s="16">
        <f t="shared" si="6"/>
        <v>0</v>
      </c>
      <c r="L47" s="16">
        <f>Cadastros!B46</f>
        <v>0</v>
      </c>
    </row>
    <row r="48" spans="2:12">
      <c r="B48" s="2"/>
      <c r="C48" s="74">
        <f t="shared" si="3"/>
        <v>1</v>
      </c>
      <c r="D48" s="5"/>
      <c r="E48" s="8" t="str">
        <f t="shared" si="0"/>
        <v/>
      </c>
      <c r="F48" s="5"/>
      <c r="G48" s="11"/>
      <c r="H48" s="13">
        <f t="shared" si="1"/>
        <v>0</v>
      </c>
      <c r="K48" s="16">
        <f t="shared" si="6"/>
        <v>0</v>
      </c>
      <c r="L48" s="16">
        <f>Cadastros!B47</f>
        <v>0</v>
      </c>
    </row>
    <row r="49" spans="2:12">
      <c r="B49" s="2"/>
      <c r="C49" s="74">
        <f t="shared" si="3"/>
        <v>1</v>
      </c>
      <c r="D49" s="5"/>
      <c r="E49" s="8" t="str">
        <f t="shared" si="0"/>
        <v/>
      </c>
      <c r="F49" s="5"/>
      <c r="G49" s="11"/>
      <c r="H49" s="13">
        <f t="shared" si="1"/>
        <v>0</v>
      </c>
      <c r="K49" s="16">
        <f t="shared" si="6"/>
        <v>0</v>
      </c>
      <c r="L49" s="16">
        <f>Cadastros!B48</f>
        <v>0</v>
      </c>
    </row>
    <row r="50" spans="2:12">
      <c r="B50" s="2"/>
      <c r="C50" s="74">
        <f t="shared" si="3"/>
        <v>1</v>
      </c>
      <c r="D50" s="5"/>
      <c r="E50" s="8" t="str">
        <f t="shared" si="0"/>
        <v/>
      </c>
      <c r="F50" s="5"/>
      <c r="G50" s="11"/>
      <c r="H50" s="13">
        <f t="shared" si="1"/>
        <v>0</v>
      </c>
      <c r="K50" s="16">
        <f t="shared" si="6"/>
        <v>0</v>
      </c>
      <c r="L50" s="16">
        <f>Cadastros!B49</f>
        <v>0</v>
      </c>
    </row>
    <row r="51" spans="2:12">
      <c r="B51" s="2"/>
      <c r="C51" s="74">
        <f t="shared" si="3"/>
        <v>1</v>
      </c>
      <c r="D51" s="5"/>
      <c r="E51" s="8" t="str">
        <f t="shared" si="0"/>
        <v/>
      </c>
      <c r="F51" s="5"/>
      <c r="G51" s="11"/>
      <c r="H51" s="13">
        <f t="shared" si="1"/>
        <v>0</v>
      </c>
      <c r="K51" s="16">
        <f t="shared" si="6"/>
        <v>0</v>
      </c>
      <c r="L51" s="16">
        <f>Cadastros!B50</f>
        <v>0</v>
      </c>
    </row>
    <row r="52" spans="2:12">
      <c r="B52" s="2"/>
      <c r="C52" s="74">
        <f t="shared" si="3"/>
        <v>1</v>
      </c>
      <c r="D52" s="5"/>
      <c r="E52" s="8" t="str">
        <f t="shared" si="0"/>
        <v/>
      </c>
      <c r="F52" s="5"/>
      <c r="G52" s="11"/>
      <c r="H52" s="13">
        <f t="shared" si="1"/>
        <v>0</v>
      </c>
      <c r="K52" s="16">
        <f t="shared" si="6"/>
        <v>0</v>
      </c>
      <c r="L52" s="16">
        <f>Cadastros!B51</f>
        <v>0</v>
      </c>
    </row>
    <row r="53" spans="2:12">
      <c r="B53" s="2"/>
      <c r="C53" s="74">
        <f t="shared" si="3"/>
        <v>1</v>
      </c>
      <c r="D53" s="5"/>
      <c r="E53" s="8" t="str">
        <f t="shared" si="0"/>
        <v/>
      </c>
      <c r="F53" s="5"/>
      <c r="G53" s="11"/>
      <c r="H53" s="13">
        <f t="shared" si="1"/>
        <v>0</v>
      </c>
      <c r="K53" s="16">
        <f t="shared" si="6"/>
        <v>0</v>
      </c>
      <c r="L53" s="16">
        <f>Cadastros!B52</f>
        <v>0</v>
      </c>
    </row>
    <row r="54" spans="2:12">
      <c r="B54" s="2"/>
      <c r="C54" s="74">
        <f t="shared" si="3"/>
        <v>1</v>
      </c>
      <c r="D54" s="5"/>
      <c r="E54" s="8" t="str">
        <f t="shared" si="0"/>
        <v/>
      </c>
      <c r="F54" s="5"/>
      <c r="G54" s="11"/>
      <c r="H54" s="13">
        <f t="shared" si="1"/>
        <v>0</v>
      </c>
      <c r="K54" s="16">
        <f t="shared" si="6"/>
        <v>0</v>
      </c>
      <c r="L54" s="16">
        <f>Cadastros!B53</f>
        <v>0</v>
      </c>
    </row>
    <row r="55" spans="2:12">
      <c r="B55" s="2"/>
      <c r="C55" s="74">
        <f t="shared" si="3"/>
        <v>1</v>
      </c>
      <c r="D55" s="5"/>
      <c r="E55" s="8" t="str">
        <f t="shared" si="0"/>
        <v/>
      </c>
      <c r="F55" s="5"/>
      <c r="G55" s="11"/>
      <c r="H55" s="13">
        <f t="shared" si="1"/>
        <v>0</v>
      </c>
      <c r="K55" s="16">
        <f t="shared" si="6"/>
        <v>0</v>
      </c>
      <c r="L55" s="16">
        <f>Cadastros!B54</f>
        <v>0</v>
      </c>
    </row>
    <row r="56" spans="2:12">
      <c r="B56" s="2"/>
      <c r="C56" s="74">
        <f t="shared" si="3"/>
        <v>1</v>
      </c>
      <c r="D56" s="5"/>
      <c r="E56" s="8" t="str">
        <f t="shared" si="0"/>
        <v/>
      </c>
      <c r="F56" s="5"/>
      <c r="G56" s="11"/>
      <c r="H56" s="13">
        <f t="shared" si="1"/>
        <v>0</v>
      </c>
    </row>
    <row r="57" spans="2:12">
      <c r="B57" s="2"/>
      <c r="C57" s="74">
        <f t="shared" si="3"/>
        <v>1</v>
      </c>
      <c r="D57" s="5"/>
      <c r="E57" s="8" t="str">
        <f t="shared" si="0"/>
        <v/>
      </c>
      <c r="F57" s="5"/>
      <c r="G57" s="11"/>
      <c r="H57" s="13">
        <f t="shared" si="1"/>
        <v>0</v>
      </c>
    </row>
    <row r="58" spans="2:12">
      <c r="B58" s="2"/>
      <c r="C58" s="74">
        <f t="shared" si="3"/>
        <v>1</v>
      </c>
      <c r="D58" s="5"/>
      <c r="E58" s="8" t="str">
        <f t="shared" si="0"/>
        <v/>
      </c>
      <c r="F58" s="5"/>
      <c r="G58" s="11"/>
      <c r="H58" s="13">
        <f t="shared" si="1"/>
        <v>0</v>
      </c>
    </row>
    <row r="59" spans="2:12">
      <c r="B59" s="2"/>
      <c r="C59" s="74">
        <f t="shared" si="3"/>
        <v>1</v>
      </c>
      <c r="D59" s="5"/>
      <c r="E59" s="8" t="str">
        <f t="shared" si="0"/>
        <v/>
      </c>
      <c r="F59" s="5"/>
      <c r="G59" s="11"/>
      <c r="H59" s="13">
        <f t="shared" si="1"/>
        <v>0</v>
      </c>
    </row>
    <row r="60" spans="2:12">
      <c r="B60" s="2"/>
      <c r="C60" s="74">
        <f t="shared" si="3"/>
        <v>1</v>
      </c>
      <c r="D60" s="5"/>
      <c r="E60" s="8" t="str">
        <f t="shared" si="0"/>
        <v/>
      </c>
      <c r="F60" s="5"/>
      <c r="G60" s="11"/>
      <c r="H60" s="13">
        <f t="shared" si="1"/>
        <v>0</v>
      </c>
    </row>
    <row r="61" spans="2:12">
      <c r="B61" s="2"/>
      <c r="C61" s="74">
        <f t="shared" si="3"/>
        <v>1</v>
      </c>
      <c r="D61" s="5"/>
      <c r="E61" s="8" t="str">
        <f t="shared" si="0"/>
        <v/>
      </c>
      <c r="F61" s="5"/>
      <c r="G61" s="11"/>
      <c r="H61" s="13">
        <f t="shared" si="1"/>
        <v>0</v>
      </c>
    </row>
    <row r="62" spans="2:12">
      <c r="B62" s="2"/>
      <c r="C62" s="74">
        <f t="shared" si="3"/>
        <v>1</v>
      </c>
      <c r="D62" s="5"/>
      <c r="E62" s="8" t="str">
        <f t="shared" si="0"/>
        <v/>
      </c>
      <c r="F62" s="5"/>
      <c r="G62" s="11"/>
      <c r="H62" s="13">
        <f t="shared" si="1"/>
        <v>0</v>
      </c>
    </row>
    <row r="63" spans="2:12">
      <c r="B63" s="2"/>
      <c r="C63" s="74">
        <f t="shared" si="3"/>
        <v>1</v>
      </c>
      <c r="D63" s="5"/>
      <c r="E63" s="8" t="str">
        <f t="shared" si="0"/>
        <v/>
      </c>
      <c r="F63" s="5"/>
      <c r="G63" s="11"/>
      <c r="H63" s="13">
        <f t="shared" si="1"/>
        <v>0</v>
      </c>
    </row>
    <row r="64" spans="2:12">
      <c r="B64" s="2"/>
      <c r="C64" s="74">
        <f t="shared" si="3"/>
        <v>1</v>
      </c>
      <c r="D64" s="5"/>
      <c r="E64" s="8" t="str">
        <f t="shared" si="0"/>
        <v/>
      </c>
      <c r="F64" s="5"/>
      <c r="G64" s="11"/>
      <c r="H64" s="13">
        <f t="shared" si="1"/>
        <v>0</v>
      </c>
    </row>
    <row r="65" spans="2:8">
      <c r="B65" s="2"/>
      <c r="C65" s="74">
        <f t="shared" si="3"/>
        <v>1</v>
      </c>
      <c r="D65" s="5"/>
      <c r="E65" s="8" t="str">
        <f t="shared" si="0"/>
        <v/>
      </c>
      <c r="F65" s="5"/>
      <c r="G65" s="11"/>
      <c r="H65" s="13">
        <f t="shared" si="1"/>
        <v>0</v>
      </c>
    </row>
    <row r="66" spans="2:8">
      <c r="B66" s="2"/>
      <c r="C66" s="74">
        <f t="shared" si="3"/>
        <v>1</v>
      </c>
      <c r="D66" s="5"/>
      <c r="E66" s="8" t="str">
        <f t="shared" si="0"/>
        <v/>
      </c>
      <c r="F66" s="5"/>
      <c r="G66" s="11"/>
      <c r="H66" s="13">
        <f t="shared" si="1"/>
        <v>0</v>
      </c>
    </row>
    <row r="67" spans="2:8">
      <c r="B67" s="2"/>
      <c r="C67" s="74">
        <f t="shared" si="3"/>
        <v>1</v>
      </c>
      <c r="D67" s="5"/>
      <c r="E67" s="8" t="str">
        <f t="shared" si="0"/>
        <v/>
      </c>
      <c r="F67" s="5"/>
      <c r="G67" s="11"/>
      <c r="H67" s="13">
        <f t="shared" si="1"/>
        <v>0</v>
      </c>
    </row>
    <row r="68" spans="2:8">
      <c r="B68" s="2"/>
      <c r="C68" s="74">
        <f t="shared" si="3"/>
        <v>1</v>
      </c>
      <c r="D68" s="5"/>
      <c r="E68" s="8" t="str">
        <f t="shared" si="0"/>
        <v/>
      </c>
      <c r="F68" s="5"/>
      <c r="G68" s="11"/>
      <c r="H68" s="13">
        <f t="shared" si="1"/>
        <v>0</v>
      </c>
    </row>
    <row r="69" spans="2:8">
      <c r="B69" s="2"/>
      <c r="C69" s="74">
        <f t="shared" si="3"/>
        <v>1</v>
      </c>
      <c r="D69" s="5"/>
      <c r="E69" s="8" t="str">
        <f t="shared" ref="E69:E132" si="7">IF(D69="","",VLOOKUP(D69,cadvenzona,2,TRUE))</f>
        <v/>
      </c>
      <c r="F69" s="5"/>
      <c r="G69" s="11"/>
      <c r="H69" s="13">
        <f t="shared" ref="H69:H132" si="8">VLOOKUP(G69,tabcom,3,TRUE)*G69</f>
        <v>0</v>
      </c>
    </row>
    <row r="70" spans="2:8">
      <c r="B70" s="2"/>
      <c r="C70" s="74">
        <f t="shared" ref="C70:C133" si="9">DATE(YEAR(B70),MONTH(B70),1)</f>
        <v>1</v>
      </c>
      <c r="D70" s="5"/>
      <c r="E70" s="8" t="str">
        <f t="shared" si="7"/>
        <v/>
      </c>
      <c r="F70" s="5"/>
      <c r="G70" s="11"/>
      <c r="H70" s="13">
        <f t="shared" si="8"/>
        <v>0</v>
      </c>
    </row>
    <row r="71" spans="2:8">
      <c r="B71" s="2"/>
      <c r="C71" s="74">
        <f t="shared" si="9"/>
        <v>1</v>
      </c>
      <c r="D71" s="5"/>
      <c r="E71" s="8" t="str">
        <f t="shared" si="7"/>
        <v/>
      </c>
      <c r="F71" s="5"/>
      <c r="G71" s="11"/>
      <c r="H71" s="13">
        <f t="shared" si="8"/>
        <v>0</v>
      </c>
    </row>
    <row r="72" spans="2:8">
      <c r="B72" s="2"/>
      <c r="C72" s="74">
        <f t="shared" si="9"/>
        <v>1</v>
      </c>
      <c r="D72" s="5"/>
      <c r="E72" s="8" t="str">
        <f t="shared" si="7"/>
        <v/>
      </c>
      <c r="F72" s="5"/>
      <c r="G72" s="11"/>
      <c r="H72" s="13">
        <f t="shared" si="8"/>
        <v>0</v>
      </c>
    </row>
    <row r="73" spans="2:8">
      <c r="B73" s="2"/>
      <c r="C73" s="74">
        <f t="shared" si="9"/>
        <v>1</v>
      </c>
      <c r="D73" s="5"/>
      <c r="E73" s="8" t="str">
        <f t="shared" si="7"/>
        <v/>
      </c>
      <c r="F73" s="5"/>
      <c r="G73" s="11"/>
      <c r="H73" s="13">
        <f t="shared" si="8"/>
        <v>0</v>
      </c>
    </row>
    <row r="74" spans="2:8">
      <c r="B74" s="2"/>
      <c r="C74" s="74">
        <f t="shared" si="9"/>
        <v>1</v>
      </c>
      <c r="D74" s="5"/>
      <c r="E74" s="8" t="str">
        <f t="shared" si="7"/>
        <v/>
      </c>
      <c r="F74" s="5"/>
      <c r="G74" s="11"/>
      <c r="H74" s="13">
        <f t="shared" si="8"/>
        <v>0</v>
      </c>
    </row>
    <row r="75" spans="2:8">
      <c r="B75" s="2"/>
      <c r="C75" s="74">
        <f t="shared" si="9"/>
        <v>1</v>
      </c>
      <c r="D75" s="5"/>
      <c r="E75" s="8" t="str">
        <f t="shared" si="7"/>
        <v/>
      </c>
      <c r="F75" s="5"/>
      <c r="G75" s="11"/>
      <c r="H75" s="13">
        <f t="shared" si="8"/>
        <v>0</v>
      </c>
    </row>
    <row r="76" spans="2:8">
      <c r="B76" s="2"/>
      <c r="C76" s="74">
        <f t="shared" si="9"/>
        <v>1</v>
      </c>
      <c r="D76" s="5"/>
      <c r="E76" s="8" t="str">
        <f t="shared" si="7"/>
        <v/>
      </c>
      <c r="F76" s="5"/>
      <c r="G76" s="11"/>
      <c r="H76" s="13">
        <f t="shared" si="8"/>
        <v>0</v>
      </c>
    </row>
    <row r="77" spans="2:8">
      <c r="B77" s="2"/>
      <c r="C77" s="74">
        <f t="shared" si="9"/>
        <v>1</v>
      </c>
      <c r="D77" s="5"/>
      <c r="E77" s="8" t="str">
        <f t="shared" si="7"/>
        <v/>
      </c>
      <c r="F77" s="5"/>
      <c r="G77" s="11"/>
      <c r="H77" s="13">
        <f t="shared" si="8"/>
        <v>0</v>
      </c>
    </row>
    <row r="78" spans="2:8">
      <c r="B78" s="2"/>
      <c r="C78" s="74">
        <f t="shared" si="9"/>
        <v>1</v>
      </c>
      <c r="D78" s="5"/>
      <c r="E78" s="8" t="str">
        <f t="shared" si="7"/>
        <v/>
      </c>
      <c r="F78" s="5"/>
      <c r="G78" s="11"/>
      <c r="H78" s="13">
        <f t="shared" si="8"/>
        <v>0</v>
      </c>
    </row>
    <row r="79" spans="2:8">
      <c r="B79" s="2"/>
      <c r="C79" s="74">
        <f t="shared" si="9"/>
        <v>1</v>
      </c>
      <c r="D79" s="5"/>
      <c r="E79" s="8" t="str">
        <f t="shared" si="7"/>
        <v/>
      </c>
      <c r="F79" s="5"/>
      <c r="G79" s="11"/>
      <c r="H79" s="13">
        <f t="shared" si="8"/>
        <v>0</v>
      </c>
    </row>
    <row r="80" spans="2:8">
      <c r="B80" s="2"/>
      <c r="C80" s="74">
        <f t="shared" si="9"/>
        <v>1</v>
      </c>
      <c r="D80" s="5"/>
      <c r="E80" s="8" t="str">
        <f t="shared" si="7"/>
        <v/>
      </c>
      <c r="F80" s="5"/>
      <c r="G80" s="11"/>
      <c r="H80" s="13">
        <f t="shared" si="8"/>
        <v>0</v>
      </c>
    </row>
    <row r="81" spans="2:8">
      <c r="B81" s="2"/>
      <c r="C81" s="74">
        <f t="shared" si="9"/>
        <v>1</v>
      </c>
      <c r="D81" s="5"/>
      <c r="E81" s="8" t="str">
        <f t="shared" si="7"/>
        <v/>
      </c>
      <c r="F81" s="5"/>
      <c r="G81" s="11"/>
      <c r="H81" s="13">
        <f t="shared" si="8"/>
        <v>0</v>
      </c>
    </row>
    <row r="82" spans="2:8">
      <c r="B82" s="2"/>
      <c r="C82" s="74">
        <f t="shared" si="9"/>
        <v>1</v>
      </c>
      <c r="D82" s="5"/>
      <c r="E82" s="8" t="str">
        <f t="shared" si="7"/>
        <v/>
      </c>
      <c r="F82" s="5"/>
      <c r="G82" s="11"/>
      <c r="H82" s="13">
        <f t="shared" si="8"/>
        <v>0</v>
      </c>
    </row>
    <row r="83" spans="2:8">
      <c r="B83" s="2"/>
      <c r="C83" s="74">
        <f t="shared" si="9"/>
        <v>1</v>
      </c>
      <c r="D83" s="5"/>
      <c r="E83" s="8" t="str">
        <f t="shared" si="7"/>
        <v/>
      </c>
      <c r="F83" s="5"/>
      <c r="G83" s="11"/>
      <c r="H83" s="13">
        <f t="shared" si="8"/>
        <v>0</v>
      </c>
    </row>
    <row r="84" spans="2:8">
      <c r="B84" s="2"/>
      <c r="C84" s="74">
        <f t="shared" si="9"/>
        <v>1</v>
      </c>
      <c r="D84" s="5"/>
      <c r="E84" s="8" t="str">
        <f t="shared" si="7"/>
        <v/>
      </c>
      <c r="F84" s="5"/>
      <c r="G84" s="11"/>
      <c r="H84" s="13">
        <f t="shared" si="8"/>
        <v>0</v>
      </c>
    </row>
    <row r="85" spans="2:8">
      <c r="B85" s="2"/>
      <c r="C85" s="74">
        <f t="shared" si="9"/>
        <v>1</v>
      </c>
      <c r="D85" s="5"/>
      <c r="E85" s="8" t="str">
        <f t="shared" si="7"/>
        <v/>
      </c>
      <c r="F85" s="5"/>
      <c r="G85" s="11"/>
      <c r="H85" s="13">
        <f t="shared" si="8"/>
        <v>0</v>
      </c>
    </row>
    <row r="86" spans="2:8">
      <c r="B86" s="2"/>
      <c r="C86" s="74">
        <f t="shared" si="9"/>
        <v>1</v>
      </c>
      <c r="D86" s="5"/>
      <c r="E86" s="8" t="str">
        <f t="shared" si="7"/>
        <v/>
      </c>
      <c r="F86" s="5"/>
      <c r="G86" s="11"/>
      <c r="H86" s="13">
        <f t="shared" si="8"/>
        <v>0</v>
      </c>
    </row>
    <row r="87" spans="2:8">
      <c r="B87" s="2"/>
      <c r="C87" s="74">
        <f t="shared" si="9"/>
        <v>1</v>
      </c>
      <c r="D87" s="5"/>
      <c r="E87" s="8" t="str">
        <f t="shared" si="7"/>
        <v/>
      </c>
      <c r="F87" s="5"/>
      <c r="G87" s="11"/>
      <c r="H87" s="13">
        <f t="shared" si="8"/>
        <v>0</v>
      </c>
    </row>
    <row r="88" spans="2:8">
      <c r="B88" s="2"/>
      <c r="C88" s="74">
        <f t="shared" si="9"/>
        <v>1</v>
      </c>
      <c r="D88" s="5"/>
      <c r="E88" s="8" t="str">
        <f t="shared" si="7"/>
        <v/>
      </c>
      <c r="F88" s="5"/>
      <c r="G88" s="11"/>
      <c r="H88" s="13">
        <f t="shared" si="8"/>
        <v>0</v>
      </c>
    </row>
    <row r="89" spans="2:8">
      <c r="B89" s="2"/>
      <c r="C89" s="74">
        <f t="shared" si="9"/>
        <v>1</v>
      </c>
      <c r="D89" s="5"/>
      <c r="E89" s="8" t="str">
        <f t="shared" si="7"/>
        <v/>
      </c>
      <c r="F89" s="5"/>
      <c r="G89" s="11"/>
      <c r="H89" s="13">
        <f t="shared" si="8"/>
        <v>0</v>
      </c>
    </row>
    <row r="90" spans="2:8">
      <c r="B90" s="2"/>
      <c r="C90" s="74">
        <f t="shared" si="9"/>
        <v>1</v>
      </c>
      <c r="D90" s="5"/>
      <c r="E90" s="8" t="str">
        <f t="shared" si="7"/>
        <v/>
      </c>
      <c r="F90" s="5"/>
      <c r="G90" s="11"/>
      <c r="H90" s="13">
        <f t="shared" si="8"/>
        <v>0</v>
      </c>
    </row>
    <row r="91" spans="2:8">
      <c r="B91" s="2"/>
      <c r="C91" s="74">
        <f t="shared" si="9"/>
        <v>1</v>
      </c>
      <c r="D91" s="5"/>
      <c r="E91" s="8" t="str">
        <f t="shared" si="7"/>
        <v/>
      </c>
      <c r="F91" s="5"/>
      <c r="G91" s="11"/>
      <c r="H91" s="13">
        <f t="shared" si="8"/>
        <v>0</v>
      </c>
    </row>
    <row r="92" spans="2:8">
      <c r="B92" s="2"/>
      <c r="C92" s="74">
        <f t="shared" si="9"/>
        <v>1</v>
      </c>
      <c r="D92" s="5"/>
      <c r="E92" s="8" t="str">
        <f t="shared" si="7"/>
        <v/>
      </c>
      <c r="F92" s="5"/>
      <c r="G92" s="11"/>
      <c r="H92" s="13">
        <f t="shared" si="8"/>
        <v>0</v>
      </c>
    </row>
    <row r="93" spans="2:8">
      <c r="B93" s="2"/>
      <c r="C93" s="74">
        <f t="shared" si="9"/>
        <v>1</v>
      </c>
      <c r="D93" s="5"/>
      <c r="E93" s="8" t="str">
        <f t="shared" si="7"/>
        <v/>
      </c>
      <c r="F93" s="5"/>
      <c r="G93" s="11"/>
      <c r="H93" s="13">
        <f t="shared" si="8"/>
        <v>0</v>
      </c>
    </row>
    <row r="94" spans="2:8">
      <c r="B94" s="2"/>
      <c r="C94" s="74">
        <f t="shared" si="9"/>
        <v>1</v>
      </c>
      <c r="D94" s="5"/>
      <c r="E94" s="8" t="str">
        <f t="shared" si="7"/>
        <v/>
      </c>
      <c r="F94" s="5"/>
      <c r="G94" s="11"/>
      <c r="H94" s="13">
        <f t="shared" si="8"/>
        <v>0</v>
      </c>
    </row>
    <row r="95" spans="2:8">
      <c r="B95" s="2"/>
      <c r="C95" s="74">
        <f t="shared" si="9"/>
        <v>1</v>
      </c>
      <c r="D95" s="5"/>
      <c r="E95" s="8" t="str">
        <f t="shared" si="7"/>
        <v/>
      </c>
      <c r="F95" s="5"/>
      <c r="G95" s="11"/>
      <c r="H95" s="13">
        <f t="shared" si="8"/>
        <v>0</v>
      </c>
    </row>
    <row r="96" spans="2:8">
      <c r="B96" s="2"/>
      <c r="C96" s="74">
        <f t="shared" si="9"/>
        <v>1</v>
      </c>
      <c r="D96" s="5"/>
      <c r="E96" s="8" t="str">
        <f t="shared" si="7"/>
        <v/>
      </c>
      <c r="F96" s="5"/>
      <c r="G96" s="11"/>
      <c r="H96" s="13">
        <f t="shared" si="8"/>
        <v>0</v>
      </c>
    </row>
    <row r="97" spans="2:8">
      <c r="B97" s="2"/>
      <c r="C97" s="74">
        <f t="shared" si="9"/>
        <v>1</v>
      </c>
      <c r="D97" s="5"/>
      <c r="E97" s="8" t="str">
        <f t="shared" si="7"/>
        <v/>
      </c>
      <c r="F97" s="5"/>
      <c r="G97" s="11"/>
      <c r="H97" s="13">
        <f t="shared" si="8"/>
        <v>0</v>
      </c>
    </row>
    <row r="98" spans="2:8">
      <c r="B98" s="2"/>
      <c r="C98" s="74">
        <f t="shared" si="9"/>
        <v>1</v>
      </c>
      <c r="D98" s="5"/>
      <c r="E98" s="8" t="str">
        <f t="shared" si="7"/>
        <v/>
      </c>
      <c r="F98" s="5"/>
      <c r="G98" s="11"/>
      <c r="H98" s="13">
        <f t="shared" si="8"/>
        <v>0</v>
      </c>
    </row>
    <row r="99" spans="2:8">
      <c r="B99" s="2"/>
      <c r="C99" s="74">
        <f t="shared" si="9"/>
        <v>1</v>
      </c>
      <c r="D99" s="5"/>
      <c r="E99" s="8" t="str">
        <f t="shared" si="7"/>
        <v/>
      </c>
      <c r="F99" s="5"/>
      <c r="G99" s="11"/>
      <c r="H99" s="13">
        <f t="shared" si="8"/>
        <v>0</v>
      </c>
    </row>
    <row r="100" spans="2:8">
      <c r="B100" s="2"/>
      <c r="C100" s="74">
        <f t="shared" si="9"/>
        <v>1</v>
      </c>
      <c r="D100" s="5"/>
      <c r="E100" s="8" t="str">
        <f t="shared" si="7"/>
        <v/>
      </c>
      <c r="F100" s="5"/>
      <c r="G100" s="11"/>
      <c r="H100" s="13">
        <f t="shared" si="8"/>
        <v>0</v>
      </c>
    </row>
    <row r="101" spans="2:8">
      <c r="B101" s="2"/>
      <c r="C101" s="74">
        <f t="shared" si="9"/>
        <v>1</v>
      </c>
      <c r="D101" s="5"/>
      <c r="E101" s="8" t="str">
        <f t="shared" si="7"/>
        <v/>
      </c>
      <c r="F101" s="5"/>
      <c r="G101" s="11"/>
      <c r="H101" s="13">
        <f t="shared" si="8"/>
        <v>0</v>
      </c>
    </row>
    <row r="102" spans="2:8">
      <c r="B102" s="2"/>
      <c r="C102" s="74">
        <f t="shared" si="9"/>
        <v>1</v>
      </c>
      <c r="D102" s="5"/>
      <c r="E102" s="8" t="str">
        <f t="shared" si="7"/>
        <v/>
      </c>
      <c r="F102" s="5"/>
      <c r="G102" s="11"/>
      <c r="H102" s="13">
        <f t="shared" si="8"/>
        <v>0</v>
      </c>
    </row>
    <row r="103" spans="2:8">
      <c r="B103" s="2"/>
      <c r="C103" s="74">
        <f t="shared" si="9"/>
        <v>1</v>
      </c>
      <c r="D103" s="5"/>
      <c r="E103" s="8" t="str">
        <f t="shared" si="7"/>
        <v/>
      </c>
      <c r="F103" s="5"/>
      <c r="G103" s="11"/>
      <c r="H103" s="13">
        <f t="shared" si="8"/>
        <v>0</v>
      </c>
    </row>
    <row r="104" spans="2:8">
      <c r="B104" s="2"/>
      <c r="C104" s="74">
        <f t="shared" si="9"/>
        <v>1</v>
      </c>
      <c r="D104" s="5"/>
      <c r="E104" s="8" t="str">
        <f t="shared" si="7"/>
        <v/>
      </c>
      <c r="F104" s="5"/>
      <c r="G104" s="11"/>
      <c r="H104" s="13">
        <f t="shared" si="8"/>
        <v>0</v>
      </c>
    </row>
    <row r="105" spans="2:8">
      <c r="B105" s="2"/>
      <c r="C105" s="74">
        <f t="shared" si="9"/>
        <v>1</v>
      </c>
      <c r="D105" s="5"/>
      <c r="E105" s="8" t="str">
        <f t="shared" si="7"/>
        <v/>
      </c>
      <c r="F105" s="5"/>
      <c r="G105" s="11"/>
      <c r="H105" s="13">
        <f t="shared" si="8"/>
        <v>0</v>
      </c>
    </row>
    <row r="106" spans="2:8">
      <c r="B106" s="2"/>
      <c r="C106" s="74">
        <f t="shared" si="9"/>
        <v>1</v>
      </c>
      <c r="D106" s="5"/>
      <c r="E106" s="8" t="str">
        <f t="shared" si="7"/>
        <v/>
      </c>
      <c r="F106" s="5"/>
      <c r="G106" s="11"/>
      <c r="H106" s="13">
        <f t="shared" si="8"/>
        <v>0</v>
      </c>
    </row>
    <row r="107" spans="2:8">
      <c r="B107" s="2"/>
      <c r="C107" s="74">
        <f t="shared" si="9"/>
        <v>1</v>
      </c>
      <c r="D107" s="5"/>
      <c r="E107" s="8" t="str">
        <f t="shared" si="7"/>
        <v/>
      </c>
      <c r="F107" s="5"/>
      <c r="G107" s="11"/>
      <c r="H107" s="13">
        <f t="shared" si="8"/>
        <v>0</v>
      </c>
    </row>
    <row r="108" spans="2:8">
      <c r="B108" s="2"/>
      <c r="C108" s="74">
        <f t="shared" si="9"/>
        <v>1</v>
      </c>
      <c r="D108" s="5"/>
      <c r="E108" s="8" t="str">
        <f t="shared" si="7"/>
        <v/>
      </c>
      <c r="F108" s="5"/>
      <c r="G108" s="11"/>
      <c r="H108" s="13">
        <f t="shared" si="8"/>
        <v>0</v>
      </c>
    </row>
    <row r="109" spans="2:8">
      <c r="B109" s="2"/>
      <c r="C109" s="74">
        <f t="shared" si="9"/>
        <v>1</v>
      </c>
      <c r="D109" s="5"/>
      <c r="E109" s="8" t="str">
        <f t="shared" si="7"/>
        <v/>
      </c>
      <c r="F109" s="5"/>
      <c r="G109" s="11"/>
      <c r="H109" s="13">
        <f t="shared" si="8"/>
        <v>0</v>
      </c>
    </row>
    <row r="110" spans="2:8">
      <c r="B110" s="2"/>
      <c r="C110" s="74">
        <f t="shared" si="9"/>
        <v>1</v>
      </c>
      <c r="D110" s="5"/>
      <c r="E110" s="8" t="str">
        <f t="shared" si="7"/>
        <v/>
      </c>
      <c r="F110" s="5"/>
      <c r="G110" s="11"/>
      <c r="H110" s="13">
        <f t="shared" si="8"/>
        <v>0</v>
      </c>
    </row>
    <row r="111" spans="2:8">
      <c r="B111" s="2"/>
      <c r="C111" s="74">
        <f t="shared" si="9"/>
        <v>1</v>
      </c>
      <c r="D111" s="5"/>
      <c r="E111" s="8" t="str">
        <f t="shared" si="7"/>
        <v/>
      </c>
      <c r="F111" s="5"/>
      <c r="G111" s="11"/>
      <c r="H111" s="13">
        <f t="shared" si="8"/>
        <v>0</v>
      </c>
    </row>
    <row r="112" spans="2:8">
      <c r="B112" s="2"/>
      <c r="C112" s="74">
        <f t="shared" si="9"/>
        <v>1</v>
      </c>
      <c r="D112" s="5"/>
      <c r="E112" s="8" t="str">
        <f t="shared" si="7"/>
        <v/>
      </c>
      <c r="F112" s="5"/>
      <c r="G112" s="11"/>
      <c r="H112" s="13">
        <f t="shared" si="8"/>
        <v>0</v>
      </c>
    </row>
    <row r="113" spans="2:8">
      <c r="B113" s="2"/>
      <c r="C113" s="74">
        <f t="shared" si="9"/>
        <v>1</v>
      </c>
      <c r="D113" s="5"/>
      <c r="E113" s="8" t="str">
        <f t="shared" si="7"/>
        <v/>
      </c>
      <c r="F113" s="5"/>
      <c r="G113" s="11"/>
      <c r="H113" s="13">
        <f t="shared" si="8"/>
        <v>0</v>
      </c>
    </row>
    <row r="114" spans="2:8">
      <c r="B114" s="2"/>
      <c r="C114" s="74">
        <f t="shared" si="9"/>
        <v>1</v>
      </c>
      <c r="D114" s="5"/>
      <c r="E114" s="8" t="str">
        <f t="shared" si="7"/>
        <v/>
      </c>
      <c r="F114" s="5"/>
      <c r="G114" s="11"/>
      <c r="H114" s="13">
        <f t="shared" si="8"/>
        <v>0</v>
      </c>
    </row>
    <row r="115" spans="2:8">
      <c r="B115" s="2"/>
      <c r="C115" s="74">
        <f t="shared" si="9"/>
        <v>1</v>
      </c>
      <c r="D115" s="5"/>
      <c r="E115" s="8" t="str">
        <f t="shared" si="7"/>
        <v/>
      </c>
      <c r="F115" s="5"/>
      <c r="G115" s="11"/>
      <c r="H115" s="13">
        <f t="shared" si="8"/>
        <v>0</v>
      </c>
    </row>
    <row r="116" spans="2:8">
      <c r="B116" s="2"/>
      <c r="C116" s="74">
        <f t="shared" si="9"/>
        <v>1</v>
      </c>
      <c r="D116" s="5"/>
      <c r="E116" s="8" t="str">
        <f t="shared" si="7"/>
        <v/>
      </c>
      <c r="F116" s="5"/>
      <c r="G116" s="11"/>
      <c r="H116" s="13">
        <f t="shared" si="8"/>
        <v>0</v>
      </c>
    </row>
    <row r="117" spans="2:8">
      <c r="B117" s="2"/>
      <c r="C117" s="74">
        <f t="shared" si="9"/>
        <v>1</v>
      </c>
      <c r="D117" s="5"/>
      <c r="E117" s="8" t="str">
        <f t="shared" si="7"/>
        <v/>
      </c>
      <c r="F117" s="5"/>
      <c r="G117" s="11"/>
      <c r="H117" s="13">
        <f t="shared" si="8"/>
        <v>0</v>
      </c>
    </row>
    <row r="118" spans="2:8">
      <c r="B118" s="2"/>
      <c r="C118" s="74">
        <f t="shared" si="9"/>
        <v>1</v>
      </c>
      <c r="D118" s="5"/>
      <c r="E118" s="8" t="str">
        <f t="shared" si="7"/>
        <v/>
      </c>
      <c r="F118" s="5"/>
      <c r="G118" s="11"/>
      <c r="H118" s="13">
        <f t="shared" si="8"/>
        <v>0</v>
      </c>
    </row>
    <row r="119" spans="2:8">
      <c r="B119" s="2"/>
      <c r="C119" s="74">
        <f t="shared" si="9"/>
        <v>1</v>
      </c>
      <c r="D119" s="5"/>
      <c r="E119" s="8" t="str">
        <f t="shared" si="7"/>
        <v/>
      </c>
      <c r="F119" s="5"/>
      <c r="G119" s="11"/>
      <c r="H119" s="13">
        <f t="shared" si="8"/>
        <v>0</v>
      </c>
    </row>
    <row r="120" spans="2:8">
      <c r="B120" s="2"/>
      <c r="C120" s="74">
        <f t="shared" si="9"/>
        <v>1</v>
      </c>
      <c r="D120" s="5"/>
      <c r="E120" s="8" t="str">
        <f t="shared" si="7"/>
        <v/>
      </c>
      <c r="F120" s="5"/>
      <c r="G120" s="11"/>
      <c r="H120" s="13">
        <f t="shared" si="8"/>
        <v>0</v>
      </c>
    </row>
    <row r="121" spans="2:8">
      <c r="B121" s="2"/>
      <c r="C121" s="74">
        <f t="shared" si="9"/>
        <v>1</v>
      </c>
      <c r="D121" s="5"/>
      <c r="E121" s="8" t="str">
        <f t="shared" si="7"/>
        <v/>
      </c>
      <c r="F121" s="5"/>
      <c r="G121" s="11"/>
      <c r="H121" s="13">
        <f t="shared" si="8"/>
        <v>0</v>
      </c>
    </row>
    <row r="122" spans="2:8">
      <c r="B122" s="2"/>
      <c r="C122" s="74">
        <f t="shared" si="9"/>
        <v>1</v>
      </c>
      <c r="D122" s="5"/>
      <c r="E122" s="8" t="str">
        <f t="shared" si="7"/>
        <v/>
      </c>
      <c r="F122" s="5"/>
      <c r="G122" s="11"/>
      <c r="H122" s="13">
        <f t="shared" si="8"/>
        <v>0</v>
      </c>
    </row>
    <row r="123" spans="2:8">
      <c r="B123" s="2"/>
      <c r="C123" s="74">
        <f t="shared" si="9"/>
        <v>1</v>
      </c>
      <c r="D123" s="5"/>
      <c r="E123" s="8" t="str">
        <f t="shared" si="7"/>
        <v/>
      </c>
      <c r="F123" s="5"/>
      <c r="G123" s="11"/>
      <c r="H123" s="13">
        <f t="shared" si="8"/>
        <v>0</v>
      </c>
    </row>
    <row r="124" spans="2:8">
      <c r="B124" s="2"/>
      <c r="C124" s="74">
        <f t="shared" si="9"/>
        <v>1</v>
      </c>
      <c r="D124" s="5"/>
      <c r="E124" s="8" t="str">
        <f t="shared" si="7"/>
        <v/>
      </c>
      <c r="F124" s="5"/>
      <c r="G124" s="11"/>
      <c r="H124" s="13">
        <f t="shared" si="8"/>
        <v>0</v>
      </c>
    </row>
    <row r="125" spans="2:8">
      <c r="B125" s="2"/>
      <c r="C125" s="74">
        <f t="shared" si="9"/>
        <v>1</v>
      </c>
      <c r="D125" s="5"/>
      <c r="E125" s="8" t="str">
        <f t="shared" si="7"/>
        <v/>
      </c>
      <c r="F125" s="5"/>
      <c r="G125" s="11"/>
      <c r="H125" s="13">
        <f t="shared" si="8"/>
        <v>0</v>
      </c>
    </row>
    <row r="126" spans="2:8">
      <c r="B126" s="2"/>
      <c r="C126" s="74">
        <f t="shared" si="9"/>
        <v>1</v>
      </c>
      <c r="D126" s="5"/>
      <c r="E126" s="8" t="str">
        <f t="shared" si="7"/>
        <v/>
      </c>
      <c r="F126" s="5"/>
      <c r="G126" s="11"/>
      <c r="H126" s="13">
        <f t="shared" si="8"/>
        <v>0</v>
      </c>
    </row>
    <row r="127" spans="2:8">
      <c r="B127" s="2"/>
      <c r="C127" s="74">
        <f t="shared" si="9"/>
        <v>1</v>
      </c>
      <c r="D127" s="5"/>
      <c r="E127" s="8" t="str">
        <f t="shared" si="7"/>
        <v/>
      </c>
      <c r="F127" s="5"/>
      <c r="G127" s="11"/>
      <c r="H127" s="13">
        <f t="shared" si="8"/>
        <v>0</v>
      </c>
    </row>
    <row r="128" spans="2:8">
      <c r="B128" s="2"/>
      <c r="C128" s="74">
        <f t="shared" si="9"/>
        <v>1</v>
      </c>
      <c r="D128" s="5"/>
      <c r="E128" s="8" t="str">
        <f t="shared" si="7"/>
        <v/>
      </c>
      <c r="F128" s="5"/>
      <c r="G128" s="11"/>
      <c r="H128" s="13">
        <f t="shared" si="8"/>
        <v>0</v>
      </c>
    </row>
    <row r="129" spans="2:8">
      <c r="B129" s="2"/>
      <c r="C129" s="74">
        <f t="shared" si="9"/>
        <v>1</v>
      </c>
      <c r="D129" s="5"/>
      <c r="E129" s="8" t="str">
        <f t="shared" si="7"/>
        <v/>
      </c>
      <c r="F129" s="5"/>
      <c r="G129" s="11"/>
      <c r="H129" s="13">
        <f t="shared" si="8"/>
        <v>0</v>
      </c>
    </row>
    <row r="130" spans="2:8">
      <c r="B130" s="2"/>
      <c r="C130" s="74">
        <f t="shared" si="9"/>
        <v>1</v>
      </c>
      <c r="D130" s="5"/>
      <c r="E130" s="8" t="str">
        <f t="shared" si="7"/>
        <v/>
      </c>
      <c r="F130" s="5"/>
      <c r="G130" s="11"/>
      <c r="H130" s="13">
        <f t="shared" si="8"/>
        <v>0</v>
      </c>
    </row>
    <row r="131" spans="2:8">
      <c r="B131" s="2"/>
      <c r="C131" s="74">
        <f t="shared" si="9"/>
        <v>1</v>
      </c>
      <c r="D131" s="5"/>
      <c r="E131" s="8" t="str">
        <f t="shared" si="7"/>
        <v/>
      </c>
      <c r="F131" s="5"/>
      <c r="G131" s="11"/>
      <c r="H131" s="13">
        <f t="shared" si="8"/>
        <v>0</v>
      </c>
    </row>
    <row r="132" spans="2:8">
      <c r="B132" s="2"/>
      <c r="C132" s="74">
        <f t="shared" si="9"/>
        <v>1</v>
      </c>
      <c r="D132" s="5"/>
      <c r="E132" s="8" t="str">
        <f t="shared" si="7"/>
        <v/>
      </c>
      <c r="F132" s="5"/>
      <c r="G132" s="11"/>
      <c r="H132" s="13">
        <f t="shared" si="8"/>
        <v>0</v>
      </c>
    </row>
    <row r="133" spans="2:8">
      <c r="B133" s="2"/>
      <c r="C133" s="74">
        <f t="shared" si="9"/>
        <v>1</v>
      </c>
      <c r="D133" s="5"/>
      <c r="E133" s="8" t="str">
        <f t="shared" ref="E133:E196" si="10">IF(D133="","",VLOOKUP(D133,cadvenzona,2,TRUE))</f>
        <v/>
      </c>
      <c r="F133" s="5"/>
      <c r="G133" s="11"/>
      <c r="H133" s="13">
        <f t="shared" ref="H133:H196" si="11">VLOOKUP(G133,tabcom,3,TRUE)*G133</f>
        <v>0</v>
      </c>
    </row>
    <row r="134" spans="2:8">
      <c r="B134" s="2"/>
      <c r="C134" s="74">
        <f t="shared" ref="C134:C197" si="12">DATE(YEAR(B134),MONTH(B134),1)</f>
        <v>1</v>
      </c>
      <c r="D134" s="5"/>
      <c r="E134" s="8" t="str">
        <f t="shared" si="10"/>
        <v/>
      </c>
      <c r="F134" s="5"/>
      <c r="G134" s="11"/>
      <c r="H134" s="13">
        <f t="shared" si="11"/>
        <v>0</v>
      </c>
    </row>
    <row r="135" spans="2:8">
      <c r="B135" s="2"/>
      <c r="C135" s="74">
        <f t="shared" si="12"/>
        <v>1</v>
      </c>
      <c r="D135" s="5"/>
      <c r="E135" s="8" t="str">
        <f t="shared" si="10"/>
        <v/>
      </c>
      <c r="F135" s="5"/>
      <c r="G135" s="11"/>
      <c r="H135" s="13">
        <f t="shared" si="11"/>
        <v>0</v>
      </c>
    </row>
    <row r="136" spans="2:8">
      <c r="B136" s="2"/>
      <c r="C136" s="74">
        <f t="shared" si="12"/>
        <v>1</v>
      </c>
      <c r="D136" s="5"/>
      <c r="E136" s="8" t="str">
        <f t="shared" si="10"/>
        <v/>
      </c>
      <c r="F136" s="5"/>
      <c r="G136" s="11"/>
      <c r="H136" s="13">
        <f t="shared" si="11"/>
        <v>0</v>
      </c>
    </row>
    <row r="137" spans="2:8">
      <c r="B137" s="2"/>
      <c r="C137" s="74">
        <f t="shared" si="12"/>
        <v>1</v>
      </c>
      <c r="D137" s="5"/>
      <c r="E137" s="8" t="str">
        <f t="shared" si="10"/>
        <v/>
      </c>
      <c r="F137" s="5"/>
      <c r="G137" s="11"/>
      <c r="H137" s="13">
        <f t="shared" si="11"/>
        <v>0</v>
      </c>
    </row>
    <row r="138" spans="2:8">
      <c r="B138" s="2"/>
      <c r="C138" s="74">
        <f t="shared" si="12"/>
        <v>1</v>
      </c>
      <c r="D138" s="5"/>
      <c r="E138" s="8" t="str">
        <f t="shared" si="10"/>
        <v/>
      </c>
      <c r="F138" s="5"/>
      <c r="G138" s="11"/>
      <c r="H138" s="13">
        <f t="shared" si="11"/>
        <v>0</v>
      </c>
    </row>
    <row r="139" spans="2:8">
      <c r="B139" s="2"/>
      <c r="C139" s="74">
        <f t="shared" si="12"/>
        <v>1</v>
      </c>
      <c r="D139" s="5"/>
      <c r="E139" s="8" t="str">
        <f t="shared" si="10"/>
        <v/>
      </c>
      <c r="F139" s="5"/>
      <c r="G139" s="11"/>
      <c r="H139" s="13">
        <f t="shared" si="11"/>
        <v>0</v>
      </c>
    </row>
    <row r="140" spans="2:8">
      <c r="B140" s="2"/>
      <c r="C140" s="74">
        <f t="shared" si="12"/>
        <v>1</v>
      </c>
      <c r="D140" s="5"/>
      <c r="E140" s="8" t="str">
        <f t="shared" si="10"/>
        <v/>
      </c>
      <c r="F140" s="5"/>
      <c r="G140" s="11"/>
      <c r="H140" s="13">
        <f t="shared" si="11"/>
        <v>0</v>
      </c>
    </row>
    <row r="141" spans="2:8">
      <c r="B141" s="2"/>
      <c r="C141" s="74">
        <f t="shared" si="12"/>
        <v>1</v>
      </c>
      <c r="D141" s="5"/>
      <c r="E141" s="8" t="str">
        <f t="shared" si="10"/>
        <v/>
      </c>
      <c r="F141" s="5"/>
      <c r="G141" s="11"/>
      <c r="H141" s="13">
        <f t="shared" si="11"/>
        <v>0</v>
      </c>
    </row>
    <row r="142" spans="2:8">
      <c r="B142" s="2"/>
      <c r="C142" s="74">
        <f t="shared" si="12"/>
        <v>1</v>
      </c>
      <c r="D142" s="5"/>
      <c r="E142" s="8" t="str">
        <f t="shared" si="10"/>
        <v/>
      </c>
      <c r="F142" s="5"/>
      <c r="G142" s="11"/>
      <c r="H142" s="13">
        <f t="shared" si="11"/>
        <v>0</v>
      </c>
    </row>
    <row r="143" spans="2:8">
      <c r="B143" s="2"/>
      <c r="C143" s="74">
        <f t="shared" si="12"/>
        <v>1</v>
      </c>
      <c r="D143" s="5"/>
      <c r="E143" s="8" t="str">
        <f t="shared" si="10"/>
        <v/>
      </c>
      <c r="F143" s="5"/>
      <c r="G143" s="11"/>
      <c r="H143" s="13">
        <f t="shared" si="11"/>
        <v>0</v>
      </c>
    </row>
    <row r="144" spans="2:8">
      <c r="B144" s="2"/>
      <c r="C144" s="74">
        <f t="shared" si="12"/>
        <v>1</v>
      </c>
      <c r="D144" s="5"/>
      <c r="E144" s="8" t="str">
        <f t="shared" si="10"/>
        <v/>
      </c>
      <c r="F144" s="5"/>
      <c r="G144" s="11"/>
      <c r="H144" s="13">
        <f t="shared" si="11"/>
        <v>0</v>
      </c>
    </row>
    <row r="145" spans="2:8">
      <c r="B145" s="2"/>
      <c r="C145" s="74">
        <f t="shared" si="12"/>
        <v>1</v>
      </c>
      <c r="D145" s="5"/>
      <c r="E145" s="8" t="str">
        <f t="shared" si="10"/>
        <v/>
      </c>
      <c r="F145" s="5"/>
      <c r="G145" s="11"/>
      <c r="H145" s="13">
        <f t="shared" si="11"/>
        <v>0</v>
      </c>
    </row>
    <row r="146" spans="2:8">
      <c r="B146" s="2"/>
      <c r="C146" s="74">
        <f t="shared" si="12"/>
        <v>1</v>
      </c>
      <c r="D146" s="5"/>
      <c r="E146" s="8" t="str">
        <f t="shared" si="10"/>
        <v/>
      </c>
      <c r="F146" s="5"/>
      <c r="G146" s="11"/>
      <c r="H146" s="13">
        <f t="shared" si="11"/>
        <v>0</v>
      </c>
    </row>
    <row r="147" spans="2:8">
      <c r="B147" s="2"/>
      <c r="C147" s="74">
        <f t="shared" si="12"/>
        <v>1</v>
      </c>
      <c r="D147" s="5"/>
      <c r="E147" s="8" t="str">
        <f t="shared" si="10"/>
        <v/>
      </c>
      <c r="F147" s="5"/>
      <c r="G147" s="11"/>
      <c r="H147" s="13">
        <f t="shared" si="11"/>
        <v>0</v>
      </c>
    </row>
    <row r="148" spans="2:8">
      <c r="B148" s="2"/>
      <c r="C148" s="74">
        <f t="shared" si="12"/>
        <v>1</v>
      </c>
      <c r="D148" s="5"/>
      <c r="E148" s="8" t="str">
        <f t="shared" si="10"/>
        <v/>
      </c>
      <c r="F148" s="5"/>
      <c r="G148" s="11"/>
      <c r="H148" s="13">
        <f t="shared" si="11"/>
        <v>0</v>
      </c>
    </row>
    <row r="149" spans="2:8">
      <c r="B149" s="2"/>
      <c r="C149" s="74">
        <f t="shared" si="12"/>
        <v>1</v>
      </c>
      <c r="D149" s="5"/>
      <c r="E149" s="8" t="str">
        <f t="shared" si="10"/>
        <v/>
      </c>
      <c r="F149" s="5"/>
      <c r="G149" s="11"/>
      <c r="H149" s="13">
        <f t="shared" si="11"/>
        <v>0</v>
      </c>
    </row>
    <row r="150" spans="2:8">
      <c r="B150" s="2"/>
      <c r="C150" s="74">
        <f t="shared" si="12"/>
        <v>1</v>
      </c>
      <c r="D150" s="5"/>
      <c r="E150" s="8" t="str">
        <f t="shared" si="10"/>
        <v/>
      </c>
      <c r="F150" s="5"/>
      <c r="G150" s="11"/>
      <c r="H150" s="13">
        <f t="shared" si="11"/>
        <v>0</v>
      </c>
    </row>
    <row r="151" spans="2:8">
      <c r="B151" s="2"/>
      <c r="C151" s="74">
        <f t="shared" si="12"/>
        <v>1</v>
      </c>
      <c r="D151" s="5"/>
      <c r="E151" s="8" t="str">
        <f t="shared" si="10"/>
        <v/>
      </c>
      <c r="F151" s="5"/>
      <c r="G151" s="11"/>
      <c r="H151" s="13">
        <f t="shared" si="11"/>
        <v>0</v>
      </c>
    </row>
    <row r="152" spans="2:8">
      <c r="B152" s="2"/>
      <c r="C152" s="74">
        <f t="shared" si="12"/>
        <v>1</v>
      </c>
      <c r="D152" s="5"/>
      <c r="E152" s="8" t="str">
        <f t="shared" si="10"/>
        <v/>
      </c>
      <c r="F152" s="5"/>
      <c r="G152" s="11"/>
      <c r="H152" s="13">
        <f t="shared" si="11"/>
        <v>0</v>
      </c>
    </row>
    <row r="153" spans="2:8">
      <c r="B153" s="2"/>
      <c r="C153" s="74">
        <f t="shared" si="12"/>
        <v>1</v>
      </c>
      <c r="D153" s="5"/>
      <c r="E153" s="8" t="str">
        <f t="shared" si="10"/>
        <v/>
      </c>
      <c r="F153" s="5"/>
      <c r="G153" s="11"/>
      <c r="H153" s="13">
        <f t="shared" si="11"/>
        <v>0</v>
      </c>
    </row>
    <row r="154" spans="2:8">
      <c r="B154" s="2"/>
      <c r="C154" s="74">
        <f t="shared" si="12"/>
        <v>1</v>
      </c>
      <c r="D154" s="5"/>
      <c r="E154" s="8" t="str">
        <f t="shared" si="10"/>
        <v/>
      </c>
      <c r="F154" s="5"/>
      <c r="G154" s="11"/>
      <c r="H154" s="13">
        <f t="shared" si="11"/>
        <v>0</v>
      </c>
    </row>
    <row r="155" spans="2:8">
      <c r="B155" s="2"/>
      <c r="C155" s="74">
        <f t="shared" si="12"/>
        <v>1</v>
      </c>
      <c r="D155" s="5"/>
      <c r="E155" s="8" t="str">
        <f t="shared" si="10"/>
        <v/>
      </c>
      <c r="F155" s="5"/>
      <c r="G155" s="11"/>
      <c r="H155" s="13">
        <f t="shared" si="11"/>
        <v>0</v>
      </c>
    </row>
    <row r="156" spans="2:8">
      <c r="B156" s="2"/>
      <c r="C156" s="74">
        <f t="shared" si="12"/>
        <v>1</v>
      </c>
      <c r="D156" s="5"/>
      <c r="E156" s="8" t="str">
        <f t="shared" si="10"/>
        <v/>
      </c>
      <c r="F156" s="5"/>
      <c r="G156" s="11"/>
      <c r="H156" s="13">
        <f t="shared" si="11"/>
        <v>0</v>
      </c>
    </row>
    <row r="157" spans="2:8">
      <c r="B157" s="2"/>
      <c r="C157" s="74">
        <f t="shared" si="12"/>
        <v>1</v>
      </c>
      <c r="D157" s="5"/>
      <c r="E157" s="8" t="str">
        <f t="shared" si="10"/>
        <v/>
      </c>
      <c r="F157" s="5"/>
      <c r="G157" s="11"/>
      <c r="H157" s="13">
        <f t="shared" si="11"/>
        <v>0</v>
      </c>
    </row>
    <row r="158" spans="2:8">
      <c r="B158" s="2"/>
      <c r="C158" s="74">
        <f t="shared" si="12"/>
        <v>1</v>
      </c>
      <c r="D158" s="5"/>
      <c r="E158" s="8" t="str">
        <f t="shared" si="10"/>
        <v/>
      </c>
      <c r="F158" s="5"/>
      <c r="G158" s="11"/>
      <c r="H158" s="13">
        <f t="shared" si="11"/>
        <v>0</v>
      </c>
    </row>
    <row r="159" spans="2:8">
      <c r="B159" s="2"/>
      <c r="C159" s="74">
        <f t="shared" si="12"/>
        <v>1</v>
      </c>
      <c r="D159" s="5"/>
      <c r="E159" s="8" t="str">
        <f t="shared" si="10"/>
        <v/>
      </c>
      <c r="F159" s="5"/>
      <c r="G159" s="11"/>
      <c r="H159" s="13">
        <f t="shared" si="11"/>
        <v>0</v>
      </c>
    </row>
    <row r="160" spans="2:8">
      <c r="B160" s="2"/>
      <c r="C160" s="74">
        <f t="shared" si="12"/>
        <v>1</v>
      </c>
      <c r="D160" s="5"/>
      <c r="E160" s="8" t="str">
        <f t="shared" si="10"/>
        <v/>
      </c>
      <c r="F160" s="5"/>
      <c r="G160" s="11"/>
      <c r="H160" s="13">
        <f t="shared" si="11"/>
        <v>0</v>
      </c>
    </row>
    <row r="161" spans="2:8">
      <c r="B161" s="2"/>
      <c r="C161" s="74">
        <f t="shared" si="12"/>
        <v>1</v>
      </c>
      <c r="D161" s="5"/>
      <c r="E161" s="8" t="str">
        <f t="shared" si="10"/>
        <v/>
      </c>
      <c r="F161" s="5"/>
      <c r="G161" s="11"/>
      <c r="H161" s="13">
        <f t="shared" si="11"/>
        <v>0</v>
      </c>
    </row>
    <row r="162" spans="2:8">
      <c r="B162" s="2"/>
      <c r="C162" s="74">
        <f t="shared" si="12"/>
        <v>1</v>
      </c>
      <c r="D162" s="5"/>
      <c r="E162" s="8" t="str">
        <f t="shared" si="10"/>
        <v/>
      </c>
      <c r="F162" s="5"/>
      <c r="G162" s="11"/>
      <c r="H162" s="13">
        <f t="shared" si="11"/>
        <v>0</v>
      </c>
    </row>
    <row r="163" spans="2:8">
      <c r="B163" s="2"/>
      <c r="C163" s="74">
        <f t="shared" si="12"/>
        <v>1</v>
      </c>
      <c r="D163" s="5"/>
      <c r="E163" s="8" t="str">
        <f t="shared" si="10"/>
        <v/>
      </c>
      <c r="F163" s="5"/>
      <c r="G163" s="11"/>
      <c r="H163" s="13">
        <f t="shared" si="11"/>
        <v>0</v>
      </c>
    </row>
    <row r="164" spans="2:8">
      <c r="B164" s="2"/>
      <c r="C164" s="74">
        <f t="shared" si="12"/>
        <v>1</v>
      </c>
      <c r="D164" s="5"/>
      <c r="E164" s="8" t="str">
        <f t="shared" si="10"/>
        <v/>
      </c>
      <c r="F164" s="5"/>
      <c r="G164" s="11"/>
      <c r="H164" s="13">
        <f t="shared" si="11"/>
        <v>0</v>
      </c>
    </row>
    <row r="165" spans="2:8">
      <c r="B165" s="2"/>
      <c r="C165" s="74">
        <f t="shared" si="12"/>
        <v>1</v>
      </c>
      <c r="D165" s="5"/>
      <c r="E165" s="8" t="str">
        <f t="shared" si="10"/>
        <v/>
      </c>
      <c r="F165" s="5"/>
      <c r="G165" s="11"/>
      <c r="H165" s="13">
        <f t="shared" si="11"/>
        <v>0</v>
      </c>
    </row>
    <row r="166" spans="2:8">
      <c r="B166" s="2"/>
      <c r="C166" s="74">
        <f t="shared" si="12"/>
        <v>1</v>
      </c>
      <c r="D166" s="5"/>
      <c r="E166" s="8" t="str">
        <f t="shared" si="10"/>
        <v/>
      </c>
      <c r="F166" s="5"/>
      <c r="G166" s="11"/>
      <c r="H166" s="13">
        <f t="shared" si="11"/>
        <v>0</v>
      </c>
    </row>
    <row r="167" spans="2:8">
      <c r="B167" s="2"/>
      <c r="C167" s="74">
        <f t="shared" si="12"/>
        <v>1</v>
      </c>
      <c r="D167" s="5"/>
      <c r="E167" s="8" t="str">
        <f t="shared" si="10"/>
        <v/>
      </c>
      <c r="F167" s="5"/>
      <c r="G167" s="11"/>
      <c r="H167" s="13">
        <f t="shared" si="11"/>
        <v>0</v>
      </c>
    </row>
    <row r="168" spans="2:8">
      <c r="B168" s="2"/>
      <c r="C168" s="74">
        <f t="shared" si="12"/>
        <v>1</v>
      </c>
      <c r="D168" s="5"/>
      <c r="E168" s="8" t="str">
        <f t="shared" si="10"/>
        <v/>
      </c>
      <c r="F168" s="5"/>
      <c r="G168" s="11"/>
      <c r="H168" s="13">
        <f t="shared" si="11"/>
        <v>0</v>
      </c>
    </row>
    <row r="169" spans="2:8">
      <c r="B169" s="2"/>
      <c r="C169" s="74">
        <f t="shared" si="12"/>
        <v>1</v>
      </c>
      <c r="D169" s="5"/>
      <c r="E169" s="8" t="str">
        <f t="shared" si="10"/>
        <v/>
      </c>
      <c r="F169" s="5"/>
      <c r="G169" s="11"/>
      <c r="H169" s="13">
        <f t="shared" si="11"/>
        <v>0</v>
      </c>
    </row>
    <row r="170" spans="2:8">
      <c r="B170" s="2"/>
      <c r="C170" s="74">
        <f t="shared" si="12"/>
        <v>1</v>
      </c>
      <c r="D170" s="5"/>
      <c r="E170" s="8" t="str">
        <f t="shared" si="10"/>
        <v/>
      </c>
      <c r="F170" s="5"/>
      <c r="G170" s="11"/>
      <c r="H170" s="13">
        <f t="shared" si="11"/>
        <v>0</v>
      </c>
    </row>
    <row r="171" spans="2:8">
      <c r="B171" s="2"/>
      <c r="C171" s="74">
        <f t="shared" si="12"/>
        <v>1</v>
      </c>
      <c r="D171" s="5"/>
      <c r="E171" s="8" t="str">
        <f t="shared" si="10"/>
        <v/>
      </c>
      <c r="F171" s="5"/>
      <c r="G171" s="11"/>
      <c r="H171" s="13">
        <f t="shared" si="11"/>
        <v>0</v>
      </c>
    </row>
    <row r="172" spans="2:8">
      <c r="B172" s="2"/>
      <c r="C172" s="74">
        <f t="shared" si="12"/>
        <v>1</v>
      </c>
      <c r="D172" s="5"/>
      <c r="E172" s="8" t="str">
        <f t="shared" si="10"/>
        <v/>
      </c>
      <c r="F172" s="5"/>
      <c r="G172" s="11"/>
      <c r="H172" s="13">
        <f t="shared" si="11"/>
        <v>0</v>
      </c>
    </row>
    <row r="173" spans="2:8">
      <c r="B173" s="2"/>
      <c r="C173" s="74">
        <f t="shared" si="12"/>
        <v>1</v>
      </c>
      <c r="D173" s="5"/>
      <c r="E173" s="8" t="str">
        <f t="shared" si="10"/>
        <v/>
      </c>
      <c r="F173" s="5"/>
      <c r="G173" s="11"/>
      <c r="H173" s="13">
        <f t="shared" si="11"/>
        <v>0</v>
      </c>
    </row>
    <row r="174" spans="2:8">
      <c r="B174" s="2"/>
      <c r="C174" s="74">
        <f t="shared" si="12"/>
        <v>1</v>
      </c>
      <c r="D174" s="5"/>
      <c r="E174" s="8" t="str">
        <f t="shared" si="10"/>
        <v/>
      </c>
      <c r="F174" s="5"/>
      <c r="G174" s="11"/>
      <c r="H174" s="13">
        <f t="shared" si="11"/>
        <v>0</v>
      </c>
    </row>
    <row r="175" spans="2:8">
      <c r="B175" s="2"/>
      <c r="C175" s="74">
        <f t="shared" si="12"/>
        <v>1</v>
      </c>
      <c r="D175" s="5"/>
      <c r="E175" s="8" t="str">
        <f t="shared" si="10"/>
        <v/>
      </c>
      <c r="F175" s="5"/>
      <c r="G175" s="11"/>
      <c r="H175" s="13">
        <f t="shared" si="11"/>
        <v>0</v>
      </c>
    </row>
    <row r="176" spans="2:8">
      <c r="B176" s="2"/>
      <c r="C176" s="74">
        <f t="shared" si="12"/>
        <v>1</v>
      </c>
      <c r="D176" s="5"/>
      <c r="E176" s="8" t="str">
        <f t="shared" si="10"/>
        <v/>
      </c>
      <c r="F176" s="5"/>
      <c r="G176" s="11"/>
      <c r="H176" s="13">
        <f t="shared" si="11"/>
        <v>0</v>
      </c>
    </row>
    <row r="177" spans="2:8">
      <c r="B177" s="2"/>
      <c r="C177" s="74">
        <f t="shared" si="12"/>
        <v>1</v>
      </c>
      <c r="D177" s="5"/>
      <c r="E177" s="8" t="str">
        <f t="shared" si="10"/>
        <v/>
      </c>
      <c r="F177" s="5"/>
      <c r="G177" s="11"/>
      <c r="H177" s="13">
        <f t="shared" si="11"/>
        <v>0</v>
      </c>
    </row>
    <row r="178" spans="2:8">
      <c r="B178" s="2"/>
      <c r="C178" s="74">
        <f t="shared" si="12"/>
        <v>1</v>
      </c>
      <c r="D178" s="5"/>
      <c r="E178" s="8" t="str">
        <f t="shared" si="10"/>
        <v/>
      </c>
      <c r="F178" s="5"/>
      <c r="G178" s="11"/>
      <c r="H178" s="13">
        <f t="shared" si="11"/>
        <v>0</v>
      </c>
    </row>
    <row r="179" spans="2:8">
      <c r="B179" s="2"/>
      <c r="C179" s="74">
        <f t="shared" si="12"/>
        <v>1</v>
      </c>
      <c r="D179" s="5"/>
      <c r="E179" s="8" t="str">
        <f t="shared" si="10"/>
        <v/>
      </c>
      <c r="F179" s="5"/>
      <c r="G179" s="11"/>
      <c r="H179" s="13">
        <f t="shared" si="11"/>
        <v>0</v>
      </c>
    </row>
    <row r="180" spans="2:8">
      <c r="B180" s="2"/>
      <c r="C180" s="74">
        <f t="shared" si="12"/>
        <v>1</v>
      </c>
      <c r="D180" s="5"/>
      <c r="E180" s="8" t="str">
        <f t="shared" si="10"/>
        <v/>
      </c>
      <c r="F180" s="5"/>
      <c r="G180" s="11"/>
      <c r="H180" s="13">
        <f t="shared" si="11"/>
        <v>0</v>
      </c>
    </row>
    <row r="181" spans="2:8">
      <c r="B181" s="2"/>
      <c r="C181" s="74">
        <f t="shared" si="12"/>
        <v>1</v>
      </c>
      <c r="D181" s="5"/>
      <c r="E181" s="8" t="str">
        <f t="shared" si="10"/>
        <v/>
      </c>
      <c r="F181" s="5"/>
      <c r="G181" s="11"/>
      <c r="H181" s="13">
        <f t="shared" si="11"/>
        <v>0</v>
      </c>
    </row>
    <row r="182" spans="2:8">
      <c r="B182" s="2"/>
      <c r="C182" s="74">
        <f t="shared" si="12"/>
        <v>1</v>
      </c>
      <c r="D182" s="5"/>
      <c r="E182" s="8" t="str">
        <f t="shared" si="10"/>
        <v/>
      </c>
      <c r="F182" s="5"/>
      <c r="G182" s="11"/>
      <c r="H182" s="13">
        <f t="shared" si="11"/>
        <v>0</v>
      </c>
    </row>
    <row r="183" spans="2:8">
      <c r="B183" s="2"/>
      <c r="C183" s="74">
        <f t="shared" si="12"/>
        <v>1</v>
      </c>
      <c r="D183" s="5"/>
      <c r="E183" s="8" t="str">
        <f t="shared" si="10"/>
        <v/>
      </c>
      <c r="F183" s="5"/>
      <c r="G183" s="11"/>
      <c r="H183" s="13">
        <f t="shared" si="11"/>
        <v>0</v>
      </c>
    </row>
    <row r="184" spans="2:8">
      <c r="B184" s="2"/>
      <c r="C184" s="74">
        <f t="shared" si="12"/>
        <v>1</v>
      </c>
      <c r="D184" s="5"/>
      <c r="E184" s="8" t="str">
        <f t="shared" si="10"/>
        <v/>
      </c>
      <c r="F184" s="5"/>
      <c r="G184" s="11"/>
      <c r="H184" s="13">
        <f t="shared" si="11"/>
        <v>0</v>
      </c>
    </row>
    <row r="185" spans="2:8">
      <c r="B185" s="2"/>
      <c r="C185" s="74">
        <f t="shared" si="12"/>
        <v>1</v>
      </c>
      <c r="D185" s="5"/>
      <c r="E185" s="8" t="str">
        <f t="shared" si="10"/>
        <v/>
      </c>
      <c r="F185" s="5"/>
      <c r="G185" s="11"/>
      <c r="H185" s="13">
        <f t="shared" si="11"/>
        <v>0</v>
      </c>
    </row>
    <row r="186" spans="2:8">
      <c r="B186" s="2"/>
      <c r="C186" s="74">
        <f t="shared" si="12"/>
        <v>1</v>
      </c>
      <c r="D186" s="5"/>
      <c r="E186" s="8" t="str">
        <f t="shared" si="10"/>
        <v/>
      </c>
      <c r="F186" s="5"/>
      <c r="G186" s="11"/>
      <c r="H186" s="13">
        <f t="shared" si="11"/>
        <v>0</v>
      </c>
    </row>
    <row r="187" spans="2:8">
      <c r="B187" s="2"/>
      <c r="C187" s="74">
        <f t="shared" si="12"/>
        <v>1</v>
      </c>
      <c r="D187" s="5"/>
      <c r="E187" s="8" t="str">
        <f t="shared" si="10"/>
        <v/>
      </c>
      <c r="F187" s="5"/>
      <c r="G187" s="11"/>
      <c r="H187" s="13">
        <f t="shared" si="11"/>
        <v>0</v>
      </c>
    </row>
    <row r="188" spans="2:8">
      <c r="B188" s="2"/>
      <c r="C188" s="74">
        <f t="shared" si="12"/>
        <v>1</v>
      </c>
      <c r="D188" s="5"/>
      <c r="E188" s="8" t="str">
        <f t="shared" si="10"/>
        <v/>
      </c>
      <c r="F188" s="5"/>
      <c r="G188" s="11"/>
      <c r="H188" s="13">
        <f t="shared" si="11"/>
        <v>0</v>
      </c>
    </row>
    <row r="189" spans="2:8">
      <c r="B189" s="2"/>
      <c r="C189" s="74">
        <f t="shared" si="12"/>
        <v>1</v>
      </c>
      <c r="D189" s="5"/>
      <c r="E189" s="8" t="str">
        <f t="shared" si="10"/>
        <v/>
      </c>
      <c r="F189" s="5"/>
      <c r="G189" s="11"/>
      <c r="H189" s="13">
        <f t="shared" si="11"/>
        <v>0</v>
      </c>
    </row>
    <row r="190" spans="2:8">
      <c r="B190" s="2"/>
      <c r="C190" s="74">
        <f t="shared" si="12"/>
        <v>1</v>
      </c>
      <c r="D190" s="5"/>
      <c r="E190" s="8" t="str">
        <f t="shared" si="10"/>
        <v/>
      </c>
      <c r="F190" s="5"/>
      <c r="G190" s="11"/>
      <c r="H190" s="13">
        <f t="shared" si="11"/>
        <v>0</v>
      </c>
    </row>
    <row r="191" spans="2:8">
      <c r="B191" s="2"/>
      <c r="C191" s="74">
        <f t="shared" si="12"/>
        <v>1</v>
      </c>
      <c r="D191" s="5"/>
      <c r="E191" s="8" t="str">
        <f t="shared" si="10"/>
        <v/>
      </c>
      <c r="F191" s="5"/>
      <c r="G191" s="11"/>
      <c r="H191" s="13">
        <f t="shared" si="11"/>
        <v>0</v>
      </c>
    </row>
    <row r="192" spans="2:8">
      <c r="B192" s="2"/>
      <c r="C192" s="74">
        <f t="shared" si="12"/>
        <v>1</v>
      </c>
      <c r="D192" s="5"/>
      <c r="E192" s="8" t="str">
        <f t="shared" si="10"/>
        <v/>
      </c>
      <c r="F192" s="5"/>
      <c r="G192" s="11"/>
      <c r="H192" s="13">
        <f t="shared" si="11"/>
        <v>0</v>
      </c>
    </row>
    <row r="193" spans="2:8">
      <c r="B193" s="2"/>
      <c r="C193" s="74">
        <f t="shared" si="12"/>
        <v>1</v>
      </c>
      <c r="D193" s="5"/>
      <c r="E193" s="8" t="str">
        <f t="shared" si="10"/>
        <v/>
      </c>
      <c r="F193" s="5"/>
      <c r="G193" s="11"/>
      <c r="H193" s="13">
        <f t="shared" si="11"/>
        <v>0</v>
      </c>
    </row>
    <row r="194" spans="2:8">
      <c r="B194" s="2"/>
      <c r="C194" s="74">
        <f t="shared" si="12"/>
        <v>1</v>
      </c>
      <c r="D194" s="5"/>
      <c r="E194" s="8" t="str">
        <f t="shared" si="10"/>
        <v/>
      </c>
      <c r="F194" s="5"/>
      <c r="G194" s="11"/>
      <c r="H194" s="13">
        <f t="shared" si="11"/>
        <v>0</v>
      </c>
    </row>
    <row r="195" spans="2:8">
      <c r="B195" s="2"/>
      <c r="C195" s="74">
        <f t="shared" si="12"/>
        <v>1</v>
      </c>
      <c r="D195" s="5"/>
      <c r="E195" s="8" t="str">
        <f t="shared" si="10"/>
        <v/>
      </c>
      <c r="F195" s="5"/>
      <c r="G195" s="11"/>
      <c r="H195" s="13">
        <f t="shared" si="11"/>
        <v>0</v>
      </c>
    </row>
    <row r="196" spans="2:8">
      <c r="B196" s="2"/>
      <c r="C196" s="74">
        <f t="shared" si="12"/>
        <v>1</v>
      </c>
      <c r="D196" s="5"/>
      <c r="E196" s="8" t="str">
        <f t="shared" si="10"/>
        <v/>
      </c>
      <c r="F196" s="5"/>
      <c r="G196" s="11"/>
      <c r="H196" s="13">
        <f t="shared" si="11"/>
        <v>0</v>
      </c>
    </row>
    <row r="197" spans="2:8">
      <c r="B197" s="2"/>
      <c r="C197" s="74">
        <f t="shared" si="12"/>
        <v>1</v>
      </c>
      <c r="D197" s="5"/>
      <c r="E197" s="8" t="str">
        <f t="shared" ref="E197:E260" si="13">IF(D197="","",VLOOKUP(D197,cadvenzona,2,TRUE))</f>
        <v/>
      </c>
      <c r="F197" s="5"/>
      <c r="G197" s="11"/>
      <c r="H197" s="13">
        <f t="shared" ref="H197:H260" si="14">VLOOKUP(G197,tabcom,3,TRUE)*G197</f>
        <v>0</v>
      </c>
    </row>
    <row r="198" spans="2:8">
      <c r="B198" s="2"/>
      <c r="C198" s="74">
        <f t="shared" ref="C198:C261" si="15">DATE(YEAR(B198),MONTH(B198),1)</f>
        <v>1</v>
      </c>
      <c r="D198" s="5"/>
      <c r="E198" s="8" t="str">
        <f t="shared" si="13"/>
        <v/>
      </c>
      <c r="F198" s="5"/>
      <c r="G198" s="11"/>
      <c r="H198" s="13">
        <f t="shared" si="14"/>
        <v>0</v>
      </c>
    </row>
    <row r="199" spans="2:8">
      <c r="B199" s="2"/>
      <c r="C199" s="74">
        <f t="shared" si="15"/>
        <v>1</v>
      </c>
      <c r="D199" s="5"/>
      <c r="E199" s="8" t="str">
        <f t="shared" si="13"/>
        <v/>
      </c>
      <c r="F199" s="5"/>
      <c r="G199" s="11"/>
      <c r="H199" s="13">
        <f t="shared" si="14"/>
        <v>0</v>
      </c>
    </row>
    <row r="200" spans="2:8">
      <c r="B200" s="2"/>
      <c r="C200" s="74">
        <f t="shared" si="15"/>
        <v>1</v>
      </c>
      <c r="D200" s="5"/>
      <c r="E200" s="8" t="str">
        <f t="shared" si="13"/>
        <v/>
      </c>
      <c r="F200" s="5"/>
      <c r="G200" s="11"/>
      <c r="H200" s="13">
        <f t="shared" si="14"/>
        <v>0</v>
      </c>
    </row>
    <row r="201" spans="2:8">
      <c r="B201" s="2"/>
      <c r="C201" s="74">
        <f t="shared" si="15"/>
        <v>1</v>
      </c>
      <c r="D201" s="5"/>
      <c r="E201" s="8" t="str">
        <f t="shared" si="13"/>
        <v/>
      </c>
      <c r="F201" s="5"/>
      <c r="G201" s="11"/>
      <c r="H201" s="13">
        <f t="shared" si="14"/>
        <v>0</v>
      </c>
    </row>
    <row r="202" spans="2:8">
      <c r="B202" s="2"/>
      <c r="C202" s="74">
        <f t="shared" si="15"/>
        <v>1</v>
      </c>
      <c r="D202" s="5"/>
      <c r="E202" s="8" t="str">
        <f t="shared" si="13"/>
        <v/>
      </c>
      <c r="F202" s="5"/>
      <c r="G202" s="11"/>
      <c r="H202" s="13">
        <f t="shared" si="14"/>
        <v>0</v>
      </c>
    </row>
    <row r="203" spans="2:8">
      <c r="B203" s="2"/>
      <c r="C203" s="74">
        <f t="shared" si="15"/>
        <v>1</v>
      </c>
      <c r="D203" s="5"/>
      <c r="E203" s="8" t="str">
        <f t="shared" si="13"/>
        <v/>
      </c>
      <c r="F203" s="5"/>
      <c r="G203" s="11"/>
      <c r="H203" s="13">
        <f t="shared" si="14"/>
        <v>0</v>
      </c>
    </row>
    <row r="204" spans="2:8">
      <c r="B204" s="2"/>
      <c r="C204" s="74">
        <f t="shared" si="15"/>
        <v>1</v>
      </c>
      <c r="D204" s="5"/>
      <c r="E204" s="8" t="str">
        <f t="shared" si="13"/>
        <v/>
      </c>
      <c r="F204" s="5"/>
      <c r="G204" s="11"/>
      <c r="H204" s="13">
        <f t="shared" si="14"/>
        <v>0</v>
      </c>
    </row>
    <row r="205" spans="2:8">
      <c r="B205" s="2"/>
      <c r="C205" s="74">
        <f t="shared" si="15"/>
        <v>1</v>
      </c>
      <c r="D205" s="5"/>
      <c r="E205" s="8" t="str">
        <f t="shared" si="13"/>
        <v/>
      </c>
      <c r="F205" s="5"/>
      <c r="G205" s="11"/>
      <c r="H205" s="13">
        <f t="shared" si="14"/>
        <v>0</v>
      </c>
    </row>
    <row r="206" spans="2:8">
      <c r="B206" s="2"/>
      <c r="C206" s="74">
        <f t="shared" si="15"/>
        <v>1</v>
      </c>
      <c r="D206" s="5"/>
      <c r="E206" s="8" t="str">
        <f t="shared" si="13"/>
        <v/>
      </c>
      <c r="F206" s="5"/>
      <c r="G206" s="11"/>
      <c r="H206" s="13">
        <f t="shared" si="14"/>
        <v>0</v>
      </c>
    </row>
    <row r="207" spans="2:8">
      <c r="B207" s="2"/>
      <c r="C207" s="74">
        <f t="shared" si="15"/>
        <v>1</v>
      </c>
      <c r="D207" s="5"/>
      <c r="E207" s="8" t="str">
        <f t="shared" si="13"/>
        <v/>
      </c>
      <c r="F207" s="5"/>
      <c r="G207" s="11"/>
      <c r="H207" s="13">
        <f t="shared" si="14"/>
        <v>0</v>
      </c>
    </row>
    <row r="208" spans="2:8">
      <c r="B208" s="2"/>
      <c r="C208" s="74">
        <f t="shared" si="15"/>
        <v>1</v>
      </c>
      <c r="D208" s="5"/>
      <c r="E208" s="8" t="str">
        <f t="shared" si="13"/>
        <v/>
      </c>
      <c r="F208" s="5"/>
      <c r="G208" s="11"/>
      <c r="H208" s="13">
        <f t="shared" si="14"/>
        <v>0</v>
      </c>
    </row>
    <row r="209" spans="2:8">
      <c r="B209" s="2"/>
      <c r="C209" s="74">
        <f t="shared" si="15"/>
        <v>1</v>
      </c>
      <c r="D209" s="5"/>
      <c r="E209" s="8" t="str">
        <f t="shared" si="13"/>
        <v/>
      </c>
      <c r="F209" s="5"/>
      <c r="G209" s="11"/>
      <c r="H209" s="13">
        <f t="shared" si="14"/>
        <v>0</v>
      </c>
    </row>
    <row r="210" spans="2:8">
      <c r="B210" s="2"/>
      <c r="C210" s="74">
        <f t="shared" si="15"/>
        <v>1</v>
      </c>
      <c r="D210" s="5"/>
      <c r="E210" s="8" t="str">
        <f t="shared" si="13"/>
        <v/>
      </c>
      <c r="F210" s="5"/>
      <c r="G210" s="11"/>
      <c r="H210" s="13">
        <f t="shared" si="14"/>
        <v>0</v>
      </c>
    </row>
    <row r="211" spans="2:8">
      <c r="B211" s="2"/>
      <c r="C211" s="74">
        <f t="shared" si="15"/>
        <v>1</v>
      </c>
      <c r="D211" s="5"/>
      <c r="E211" s="8" t="str">
        <f t="shared" si="13"/>
        <v/>
      </c>
      <c r="F211" s="5"/>
      <c r="G211" s="11"/>
      <c r="H211" s="13">
        <f t="shared" si="14"/>
        <v>0</v>
      </c>
    </row>
    <row r="212" spans="2:8">
      <c r="B212" s="2"/>
      <c r="C212" s="74">
        <f t="shared" si="15"/>
        <v>1</v>
      </c>
      <c r="D212" s="5"/>
      <c r="E212" s="8" t="str">
        <f t="shared" si="13"/>
        <v/>
      </c>
      <c r="F212" s="5"/>
      <c r="G212" s="11"/>
      <c r="H212" s="13">
        <f t="shared" si="14"/>
        <v>0</v>
      </c>
    </row>
    <row r="213" spans="2:8">
      <c r="B213" s="2"/>
      <c r="C213" s="74">
        <f t="shared" si="15"/>
        <v>1</v>
      </c>
      <c r="D213" s="5"/>
      <c r="E213" s="8" t="str">
        <f t="shared" si="13"/>
        <v/>
      </c>
      <c r="F213" s="5"/>
      <c r="G213" s="11"/>
      <c r="H213" s="13">
        <f t="shared" si="14"/>
        <v>0</v>
      </c>
    </row>
    <row r="214" spans="2:8">
      <c r="B214" s="2"/>
      <c r="C214" s="74">
        <f t="shared" si="15"/>
        <v>1</v>
      </c>
      <c r="D214" s="5"/>
      <c r="E214" s="8" t="str">
        <f t="shared" si="13"/>
        <v/>
      </c>
      <c r="F214" s="5"/>
      <c r="G214" s="11"/>
      <c r="H214" s="13">
        <f t="shared" si="14"/>
        <v>0</v>
      </c>
    </row>
    <row r="215" spans="2:8">
      <c r="B215" s="2"/>
      <c r="C215" s="74">
        <f t="shared" si="15"/>
        <v>1</v>
      </c>
      <c r="D215" s="5"/>
      <c r="E215" s="8" t="str">
        <f t="shared" si="13"/>
        <v/>
      </c>
      <c r="F215" s="5"/>
      <c r="G215" s="11"/>
      <c r="H215" s="13">
        <f t="shared" si="14"/>
        <v>0</v>
      </c>
    </row>
    <row r="216" spans="2:8">
      <c r="B216" s="2"/>
      <c r="C216" s="74">
        <f t="shared" si="15"/>
        <v>1</v>
      </c>
      <c r="D216" s="5"/>
      <c r="E216" s="8" t="str">
        <f t="shared" si="13"/>
        <v/>
      </c>
      <c r="F216" s="5"/>
      <c r="G216" s="11"/>
      <c r="H216" s="13">
        <f t="shared" si="14"/>
        <v>0</v>
      </c>
    </row>
    <row r="217" spans="2:8">
      <c r="B217" s="2"/>
      <c r="C217" s="74">
        <f t="shared" si="15"/>
        <v>1</v>
      </c>
      <c r="D217" s="5"/>
      <c r="E217" s="8" t="str">
        <f t="shared" si="13"/>
        <v/>
      </c>
      <c r="F217" s="5"/>
      <c r="G217" s="11"/>
      <c r="H217" s="13">
        <f t="shared" si="14"/>
        <v>0</v>
      </c>
    </row>
    <row r="218" spans="2:8">
      <c r="B218" s="2"/>
      <c r="C218" s="74">
        <f t="shared" si="15"/>
        <v>1</v>
      </c>
      <c r="D218" s="5"/>
      <c r="E218" s="8" t="str">
        <f t="shared" si="13"/>
        <v/>
      </c>
      <c r="F218" s="5"/>
      <c r="G218" s="11"/>
      <c r="H218" s="13">
        <f t="shared" si="14"/>
        <v>0</v>
      </c>
    </row>
    <row r="219" spans="2:8">
      <c r="B219" s="2"/>
      <c r="C219" s="74">
        <f t="shared" si="15"/>
        <v>1</v>
      </c>
      <c r="D219" s="5"/>
      <c r="E219" s="8" t="str">
        <f t="shared" si="13"/>
        <v/>
      </c>
      <c r="F219" s="5"/>
      <c r="G219" s="11"/>
      <c r="H219" s="13">
        <f t="shared" si="14"/>
        <v>0</v>
      </c>
    </row>
    <row r="220" spans="2:8">
      <c r="B220" s="2"/>
      <c r="C220" s="74">
        <f t="shared" si="15"/>
        <v>1</v>
      </c>
      <c r="D220" s="5"/>
      <c r="E220" s="8" t="str">
        <f t="shared" si="13"/>
        <v/>
      </c>
      <c r="F220" s="5"/>
      <c r="G220" s="11"/>
      <c r="H220" s="13">
        <f t="shared" si="14"/>
        <v>0</v>
      </c>
    </row>
    <row r="221" spans="2:8">
      <c r="B221" s="2"/>
      <c r="C221" s="74">
        <f t="shared" si="15"/>
        <v>1</v>
      </c>
      <c r="D221" s="5"/>
      <c r="E221" s="8" t="str">
        <f t="shared" si="13"/>
        <v/>
      </c>
      <c r="F221" s="5"/>
      <c r="G221" s="11"/>
      <c r="H221" s="13">
        <f t="shared" si="14"/>
        <v>0</v>
      </c>
    </row>
    <row r="222" spans="2:8">
      <c r="B222" s="2"/>
      <c r="C222" s="74">
        <f t="shared" si="15"/>
        <v>1</v>
      </c>
      <c r="D222" s="5"/>
      <c r="E222" s="8" t="str">
        <f t="shared" si="13"/>
        <v/>
      </c>
      <c r="F222" s="5"/>
      <c r="G222" s="11"/>
      <c r="H222" s="13">
        <f t="shared" si="14"/>
        <v>0</v>
      </c>
    </row>
    <row r="223" spans="2:8">
      <c r="B223" s="2"/>
      <c r="C223" s="74">
        <f t="shared" si="15"/>
        <v>1</v>
      </c>
      <c r="D223" s="5"/>
      <c r="E223" s="8" t="str">
        <f t="shared" si="13"/>
        <v/>
      </c>
      <c r="F223" s="5"/>
      <c r="G223" s="11"/>
      <c r="H223" s="13">
        <f t="shared" si="14"/>
        <v>0</v>
      </c>
    </row>
    <row r="224" spans="2:8">
      <c r="B224" s="2"/>
      <c r="C224" s="74">
        <f t="shared" si="15"/>
        <v>1</v>
      </c>
      <c r="D224" s="5"/>
      <c r="E224" s="8" t="str">
        <f t="shared" si="13"/>
        <v/>
      </c>
      <c r="F224" s="5"/>
      <c r="G224" s="11"/>
      <c r="H224" s="13">
        <f t="shared" si="14"/>
        <v>0</v>
      </c>
    </row>
    <row r="225" spans="2:8">
      <c r="B225" s="2"/>
      <c r="C225" s="74">
        <f t="shared" si="15"/>
        <v>1</v>
      </c>
      <c r="D225" s="5"/>
      <c r="E225" s="8" t="str">
        <f t="shared" si="13"/>
        <v/>
      </c>
      <c r="F225" s="5"/>
      <c r="G225" s="11"/>
      <c r="H225" s="13">
        <f t="shared" si="14"/>
        <v>0</v>
      </c>
    </row>
    <row r="226" spans="2:8">
      <c r="B226" s="2"/>
      <c r="C226" s="74">
        <f t="shared" si="15"/>
        <v>1</v>
      </c>
      <c r="D226" s="5"/>
      <c r="E226" s="8" t="str">
        <f t="shared" si="13"/>
        <v/>
      </c>
      <c r="F226" s="5"/>
      <c r="G226" s="11"/>
      <c r="H226" s="13">
        <f t="shared" si="14"/>
        <v>0</v>
      </c>
    </row>
    <row r="227" spans="2:8">
      <c r="B227" s="2"/>
      <c r="C227" s="74">
        <f t="shared" si="15"/>
        <v>1</v>
      </c>
      <c r="D227" s="5"/>
      <c r="E227" s="8" t="str">
        <f t="shared" si="13"/>
        <v/>
      </c>
      <c r="F227" s="5"/>
      <c r="G227" s="11"/>
      <c r="H227" s="13">
        <f t="shared" si="14"/>
        <v>0</v>
      </c>
    </row>
    <row r="228" spans="2:8">
      <c r="B228" s="2"/>
      <c r="C228" s="74">
        <f t="shared" si="15"/>
        <v>1</v>
      </c>
      <c r="D228" s="5"/>
      <c r="E228" s="8" t="str">
        <f t="shared" si="13"/>
        <v/>
      </c>
      <c r="F228" s="5"/>
      <c r="G228" s="11"/>
      <c r="H228" s="13">
        <f t="shared" si="14"/>
        <v>0</v>
      </c>
    </row>
    <row r="229" spans="2:8">
      <c r="B229" s="2"/>
      <c r="C229" s="74">
        <f t="shared" si="15"/>
        <v>1</v>
      </c>
      <c r="D229" s="5"/>
      <c r="E229" s="8" t="str">
        <f t="shared" si="13"/>
        <v/>
      </c>
      <c r="F229" s="5"/>
      <c r="G229" s="11"/>
      <c r="H229" s="13">
        <f t="shared" si="14"/>
        <v>0</v>
      </c>
    </row>
    <row r="230" spans="2:8">
      <c r="B230" s="2"/>
      <c r="C230" s="74">
        <f t="shared" si="15"/>
        <v>1</v>
      </c>
      <c r="D230" s="5"/>
      <c r="E230" s="8" t="str">
        <f t="shared" si="13"/>
        <v/>
      </c>
      <c r="F230" s="5"/>
      <c r="G230" s="11"/>
      <c r="H230" s="13">
        <f t="shared" si="14"/>
        <v>0</v>
      </c>
    </row>
    <row r="231" spans="2:8">
      <c r="B231" s="2"/>
      <c r="C231" s="74">
        <f t="shared" si="15"/>
        <v>1</v>
      </c>
      <c r="D231" s="5"/>
      <c r="E231" s="8" t="str">
        <f t="shared" si="13"/>
        <v/>
      </c>
      <c r="F231" s="5"/>
      <c r="G231" s="11"/>
      <c r="H231" s="13">
        <f t="shared" si="14"/>
        <v>0</v>
      </c>
    </row>
    <row r="232" spans="2:8">
      <c r="B232" s="2"/>
      <c r="C232" s="74">
        <f t="shared" si="15"/>
        <v>1</v>
      </c>
      <c r="D232" s="5"/>
      <c r="E232" s="8" t="str">
        <f t="shared" si="13"/>
        <v/>
      </c>
      <c r="F232" s="5"/>
      <c r="G232" s="11"/>
      <c r="H232" s="13">
        <f t="shared" si="14"/>
        <v>0</v>
      </c>
    </row>
    <row r="233" spans="2:8">
      <c r="B233" s="2"/>
      <c r="C233" s="74">
        <f t="shared" si="15"/>
        <v>1</v>
      </c>
      <c r="D233" s="5"/>
      <c r="E233" s="8" t="str">
        <f t="shared" si="13"/>
        <v/>
      </c>
      <c r="F233" s="5"/>
      <c r="G233" s="11"/>
      <c r="H233" s="13">
        <f t="shared" si="14"/>
        <v>0</v>
      </c>
    </row>
    <row r="234" spans="2:8">
      <c r="B234" s="2"/>
      <c r="C234" s="74">
        <f t="shared" si="15"/>
        <v>1</v>
      </c>
      <c r="D234" s="5"/>
      <c r="E234" s="8" t="str">
        <f t="shared" si="13"/>
        <v/>
      </c>
      <c r="F234" s="5"/>
      <c r="G234" s="11"/>
      <c r="H234" s="13">
        <f t="shared" si="14"/>
        <v>0</v>
      </c>
    </row>
    <row r="235" spans="2:8">
      <c r="B235" s="2"/>
      <c r="C235" s="74">
        <f t="shared" si="15"/>
        <v>1</v>
      </c>
      <c r="D235" s="5"/>
      <c r="E235" s="8" t="str">
        <f t="shared" si="13"/>
        <v/>
      </c>
      <c r="F235" s="5"/>
      <c r="G235" s="11"/>
      <c r="H235" s="13">
        <f t="shared" si="14"/>
        <v>0</v>
      </c>
    </row>
    <row r="236" spans="2:8">
      <c r="B236" s="2"/>
      <c r="C236" s="74">
        <f t="shared" si="15"/>
        <v>1</v>
      </c>
      <c r="D236" s="5"/>
      <c r="E236" s="8" t="str">
        <f t="shared" si="13"/>
        <v/>
      </c>
      <c r="F236" s="5"/>
      <c r="G236" s="11"/>
      <c r="H236" s="13">
        <f t="shared" si="14"/>
        <v>0</v>
      </c>
    </row>
    <row r="237" spans="2:8">
      <c r="B237" s="2"/>
      <c r="C237" s="74">
        <f t="shared" si="15"/>
        <v>1</v>
      </c>
      <c r="D237" s="5"/>
      <c r="E237" s="8" t="str">
        <f t="shared" si="13"/>
        <v/>
      </c>
      <c r="F237" s="5"/>
      <c r="G237" s="11"/>
      <c r="H237" s="13">
        <f t="shared" si="14"/>
        <v>0</v>
      </c>
    </row>
    <row r="238" spans="2:8">
      <c r="B238" s="2"/>
      <c r="C238" s="74">
        <f t="shared" si="15"/>
        <v>1</v>
      </c>
      <c r="D238" s="5"/>
      <c r="E238" s="8" t="str">
        <f t="shared" si="13"/>
        <v/>
      </c>
      <c r="F238" s="5"/>
      <c r="G238" s="11"/>
      <c r="H238" s="13">
        <f t="shared" si="14"/>
        <v>0</v>
      </c>
    </row>
    <row r="239" spans="2:8">
      <c r="B239" s="2"/>
      <c r="C239" s="74">
        <f t="shared" si="15"/>
        <v>1</v>
      </c>
      <c r="D239" s="5"/>
      <c r="E239" s="8" t="str">
        <f t="shared" si="13"/>
        <v/>
      </c>
      <c r="F239" s="5"/>
      <c r="G239" s="11"/>
      <c r="H239" s="13">
        <f t="shared" si="14"/>
        <v>0</v>
      </c>
    </row>
    <row r="240" spans="2:8">
      <c r="B240" s="2"/>
      <c r="C240" s="74">
        <f t="shared" si="15"/>
        <v>1</v>
      </c>
      <c r="D240" s="5"/>
      <c r="E240" s="8" t="str">
        <f t="shared" si="13"/>
        <v/>
      </c>
      <c r="F240" s="5"/>
      <c r="G240" s="11"/>
      <c r="H240" s="13">
        <f t="shared" si="14"/>
        <v>0</v>
      </c>
    </row>
    <row r="241" spans="2:8">
      <c r="B241" s="2"/>
      <c r="C241" s="74">
        <f t="shared" si="15"/>
        <v>1</v>
      </c>
      <c r="D241" s="5"/>
      <c r="E241" s="8" t="str">
        <f t="shared" si="13"/>
        <v/>
      </c>
      <c r="F241" s="5"/>
      <c r="G241" s="11"/>
      <c r="H241" s="13">
        <f t="shared" si="14"/>
        <v>0</v>
      </c>
    </row>
    <row r="242" spans="2:8">
      <c r="B242" s="2"/>
      <c r="C242" s="74">
        <f t="shared" si="15"/>
        <v>1</v>
      </c>
      <c r="D242" s="5"/>
      <c r="E242" s="8" t="str">
        <f t="shared" si="13"/>
        <v/>
      </c>
      <c r="F242" s="5"/>
      <c r="G242" s="11"/>
      <c r="H242" s="13">
        <f t="shared" si="14"/>
        <v>0</v>
      </c>
    </row>
    <row r="243" spans="2:8">
      <c r="B243" s="2"/>
      <c r="C243" s="74">
        <f t="shared" si="15"/>
        <v>1</v>
      </c>
      <c r="D243" s="5"/>
      <c r="E243" s="8" t="str">
        <f t="shared" si="13"/>
        <v/>
      </c>
      <c r="F243" s="5"/>
      <c r="G243" s="11"/>
      <c r="H243" s="13">
        <f t="shared" si="14"/>
        <v>0</v>
      </c>
    </row>
    <row r="244" spans="2:8">
      <c r="B244" s="2"/>
      <c r="C244" s="74">
        <f t="shared" si="15"/>
        <v>1</v>
      </c>
      <c r="D244" s="5"/>
      <c r="E244" s="8" t="str">
        <f t="shared" si="13"/>
        <v/>
      </c>
      <c r="F244" s="5"/>
      <c r="G244" s="11"/>
      <c r="H244" s="13">
        <f t="shared" si="14"/>
        <v>0</v>
      </c>
    </row>
    <row r="245" spans="2:8">
      <c r="B245" s="2"/>
      <c r="C245" s="74">
        <f t="shared" si="15"/>
        <v>1</v>
      </c>
      <c r="D245" s="5"/>
      <c r="E245" s="8" t="str">
        <f t="shared" si="13"/>
        <v/>
      </c>
      <c r="F245" s="5"/>
      <c r="G245" s="11"/>
      <c r="H245" s="13">
        <f t="shared" si="14"/>
        <v>0</v>
      </c>
    </row>
    <row r="246" spans="2:8">
      <c r="B246" s="2"/>
      <c r="C246" s="74">
        <f t="shared" si="15"/>
        <v>1</v>
      </c>
      <c r="D246" s="5"/>
      <c r="E246" s="8" t="str">
        <f t="shared" si="13"/>
        <v/>
      </c>
      <c r="F246" s="5"/>
      <c r="G246" s="11"/>
      <c r="H246" s="13">
        <f t="shared" si="14"/>
        <v>0</v>
      </c>
    </row>
    <row r="247" spans="2:8">
      <c r="B247" s="2"/>
      <c r="C247" s="74">
        <f t="shared" si="15"/>
        <v>1</v>
      </c>
      <c r="D247" s="5"/>
      <c r="E247" s="8" t="str">
        <f t="shared" si="13"/>
        <v/>
      </c>
      <c r="F247" s="5"/>
      <c r="G247" s="11"/>
      <c r="H247" s="13">
        <f t="shared" si="14"/>
        <v>0</v>
      </c>
    </row>
    <row r="248" spans="2:8">
      <c r="B248" s="2"/>
      <c r="C248" s="74">
        <f t="shared" si="15"/>
        <v>1</v>
      </c>
      <c r="D248" s="5"/>
      <c r="E248" s="8" t="str">
        <f t="shared" si="13"/>
        <v/>
      </c>
      <c r="F248" s="5"/>
      <c r="G248" s="11"/>
      <c r="H248" s="13">
        <f t="shared" si="14"/>
        <v>0</v>
      </c>
    </row>
    <row r="249" spans="2:8">
      <c r="B249" s="2"/>
      <c r="C249" s="74">
        <f t="shared" si="15"/>
        <v>1</v>
      </c>
      <c r="D249" s="5"/>
      <c r="E249" s="8" t="str">
        <f t="shared" si="13"/>
        <v/>
      </c>
      <c r="F249" s="5"/>
      <c r="G249" s="11"/>
      <c r="H249" s="13">
        <f t="shared" si="14"/>
        <v>0</v>
      </c>
    </row>
    <row r="250" spans="2:8">
      <c r="B250" s="2"/>
      <c r="C250" s="74">
        <f t="shared" si="15"/>
        <v>1</v>
      </c>
      <c r="D250" s="5"/>
      <c r="E250" s="8" t="str">
        <f t="shared" si="13"/>
        <v/>
      </c>
      <c r="F250" s="5"/>
      <c r="G250" s="11"/>
      <c r="H250" s="13">
        <f t="shared" si="14"/>
        <v>0</v>
      </c>
    </row>
    <row r="251" spans="2:8">
      <c r="B251" s="2"/>
      <c r="C251" s="74">
        <f t="shared" si="15"/>
        <v>1</v>
      </c>
      <c r="D251" s="5"/>
      <c r="E251" s="8" t="str">
        <f t="shared" si="13"/>
        <v/>
      </c>
      <c r="F251" s="5"/>
      <c r="G251" s="11"/>
      <c r="H251" s="13">
        <f t="shared" si="14"/>
        <v>0</v>
      </c>
    </row>
    <row r="252" spans="2:8">
      <c r="B252" s="2"/>
      <c r="C252" s="74">
        <f t="shared" si="15"/>
        <v>1</v>
      </c>
      <c r="D252" s="5"/>
      <c r="E252" s="8" t="str">
        <f t="shared" si="13"/>
        <v/>
      </c>
      <c r="F252" s="5"/>
      <c r="G252" s="11"/>
      <c r="H252" s="13">
        <f t="shared" si="14"/>
        <v>0</v>
      </c>
    </row>
    <row r="253" spans="2:8">
      <c r="B253" s="2"/>
      <c r="C253" s="74">
        <f t="shared" si="15"/>
        <v>1</v>
      </c>
      <c r="D253" s="5"/>
      <c r="E253" s="8" t="str">
        <f t="shared" si="13"/>
        <v/>
      </c>
      <c r="F253" s="5"/>
      <c r="G253" s="11"/>
      <c r="H253" s="13">
        <f t="shared" si="14"/>
        <v>0</v>
      </c>
    </row>
    <row r="254" spans="2:8">
      <c r="B254" s="2"/>
      <c r="C254" s="74">
        <f t="shared" si="15"/>
        <v>1</v>
      </c>
      <c r="D254" s="5"/>
      <c r="E254" s="8" t="str">
        <f t="shared" si="13"/>
        <v/>
      </c>
      <c r="F254" s="5"/>
      <c r="G254" s="11"/>
      <c r="H254" s="13">
        <f t="shared" si="14"/>
        <v>0</v>
      </c>
    </row>
    <row r="255" spans="2:8">
      <c r="B255" s="2"/>
      <c r="C255" s="74">
        <f t="shared" si="15"/>
        <v>1</v>
      </c>
      <c r="D255" s="5"/>
      <c r="E255" s="8" t="str">
        <f t="shared" si="13"/>
        <v/>
      </c>
      <c r="F255" s="5"/>
      <c r="G255" s="11"/>
      <c r="H255" s="13">
        <f t="shared" si="14"/>
        <v>0</v>
      </c>
    </row>
    <row r="256" spans="2:8">
      <c r="B256" s="2"/>
      <c r="C256" s="74">
        <f t="shared" si="15"/>
        <v>1</v>
      </c>
      <c r="D256" s="5"/>
      <c r="E256" s="8" t="str">
        <f t="shared" si="13"/>
        <v/>
      </c>
      <c r="F256" s="5"/>
      <c r="G256" s="11"/>
      <c r="H256" s="13">
        <f t="shared" si="14"/>
        <v>0</v>
      </c>
    </row>
    <row r="257" spans="2:8">
      <c r="B257" s="2"/>
      <c r="C257" s="74">
        <f t="shared" si="15"/>
        <v>1</v>
      </c>
      <c r="D257" s="5"/>
      <c r="E257" s="8" t="str">
        <f t="shared" si="13"/>
        <v/>
      </c>
      <c r="F257" s="5"/>
      <c r="G257" s="11"/>
      <c r="H257" s="13">
        <f t="shared" si="14"/>
        <v>0</v>
      </c>
    </row>
    <row r="258" spans="2:8">
      <c r="B258" s="2"/>
      <c r="C258" s="74">
        <f t="shared" si="15"/>
        <v>1</v>
      </c>
      <c r="D258" s="5"/>
      <c r="E258" s="8" t="str">
        <f t="shared" si="13"/>
        <v/>
      </c>
      <c r="F258" s="5"/>
      <c r="G258" s="11"/>
      <c r="H258" s="13">
        <f t="shared" si="14"/>
        <v>0</v>
      </c>
    </row>
    <row r="259" spans="2:8">
      <c r="B259" s="2"/>
      <c r="C259" s="74">
        <f t="shared" si="15"/>
        <v>1</v>
      </c>
      <c r="D259" s="5"/>
      <c r="E259" s="8" t="str">
        <f t="shared" si="13"/>
        <v/>
      </c>
      <c r="F259" s="5"/>
      <c r="G259" s="11"/>
      <c r="H259" s="13">
        <f t="shared" si="14"/>
        <v>0</v>
      </c>
    </row>
    <row r="260" spans="2:8">
      <c r="B260" s="2"/>
      <c r="C260" s="74">
        <f t="shared" si="15"/>
        <v>1</v>
      </c>
      <c r="D260" s="5"/>
      <c r="E260" s="8" t="str">
        <f t="shared" si="13"/>
        <v/>
      </c>
      <c r="F260" s="5"/>
      <c r="G260" s="11"/>
      <c r="H260" s="13">
        <f t="shared" si="14"/>
        <v>0</v>
      </c>
    </row>
    <row r="261" spans="2:8">
      <c r="B261" s="2"/>
      <c r="C261" s="74">
        <f t="shared" si="15"/>
        <v>1</v>
      </c>
      <c r="D261" s="5"/>
      <c r="E261" s="8" t="str">
        <f t="shared" ref="E261:E324" si="16">IF(D261="","",VLOOKUP(D261,cadvenzona,2,TRUE))</f>
        <v/>
      </c>
      <c r="F261" s="5"/>
      <c r="G261" s="11"/>
      <c r="H261" s="13">
        <f t="shared" ref="H261:H324" si="17">VLOOKUP(G261,tabcom,3,TRUE)*G261</f>
        <v>0</v>
      </c>
    </row>
    <row r="262" spans="2:8">
      <c r="B262" s="2"/>
      <c r="C262" s="74">
        <f t="shared" ref="C262:C325" si="18">DATE(YEAR(B262),MONTH(B262),1)</f>
        <v>1</v>
      </c>
      <c r="D262" s="5"/>
      <c r="E262" s="8" t="str">
        <f t="shared" si="16"/>
        <v/>
      </c>
      <c r="F262" s="5"/>
      <c r="G262" s="11"/>
      <c r="H262" s="13">
        <f t="shared" si="17"/>
        <v>0</v>
      </c>
    </row>
    <row r="263" spans="2:8">
      <c r="B263" s="2"/>
      <c r="C263" s="74">
        <f t="shared" si="18"/>
        <v>1</v>
      </c>
      <c r="D263" s="5"/>
      <c r="E263" s="8" t="str">
        <f t="shared" si="16"/>
        <v/>
      </c>
      <c r="F263" s="5"/>
      <c r="G263" s="11"/>
      <c r="H263" s="13">
        <f t="shared" si="17"/>
        <v>0</v>
      </c>
    </row>
    <row r="264" spans="2:8">
      <c r="B264" s="2"/>
      <c r="C264" s="74">
        <f t="shared" si="18"/>
        <v>1</v>
      </c>
      <c r="D264" s="5"/>
      <c r="E264" s="8" t="str">
        <f t="shared" si="16"/>
        <v/>
      </c>
      <c r="F264" s="5"/>
      <c r="G264" s="11"/>
      <c r="H264" s="13">
        <f t="shared" si="17"/>
        <v>0</v>
      </c>
    </row>
    <row r="265" spans="2:8">
      <c r="B265" s="2"/>
      <c r="C265" s="74">
        <f t="shared" si="18"/>
        <v>1</v>
      </c>
      <c r="D265" s="5"/>
      <c r="E265" s="8" t="str">
        <f t="shared" si="16"/>
        <v/>
      </c>
      <c r="F265" s="5"/>
      <c r="G265" s="11"/>
      <c r="H265" s="13">
        <f t="shared" si="17"/>
        <v>0</v>
      </c>
    </row>
    <row r="266" spans="2:8">
      <c r="B266" s="2"/>
      <c r="C266" s="74">
        <f t="shared" si="18"/>
        <v>1</v>
      </c>
      <c r="D266" s="5"/>
      <c r="E266" s="8" t="str">
        <f t="shared" si="16"/>
        <v/>
      </c>
      <c r="F266" s="5"/>
      <c r="G266" s="11"/>
      <c r="H266" s="13">
        <f t="shared" si="17"/>
        <v>0</v>
      </c>
    </row>
    <row r="267" spans="2:8">
      <c r="B267" s="2"/>
      <c r="C267" s="74">
        <f t="shared" si="18"/>
        <v>1</v>
      </c>
      <c r="D267" s="5"/>
      <c r="E267" s="8" t="str">
        <f t="shared" si="16"/>
        <v/>
      </c>
      <c r="F267" s="5"/>
      <c r="G267" s="11"/>
      <c r="H267" s="13">
        <f t="shared" si="17"/>
        <v>0</v>
      </c>
    </row>
    <row r="268" spans="2:8">
      <c r="B268" s="2"/>
      <c r="C268" s="74">
        <f t="shared" si="18"/>
        <v>1</v>
      </c>
      <c r="D268" s="5"/>
      <c r="E268" s="8" t="str">
        <f t="shared" si="16"/>
        <v/>
      </c>
      <c r="F268" s="5"/>
      <c r="G268" s="11"/>
      <c r="H268" s="13">
        <f t="shared" si="17"/>
        <v>0</v>
      </c>
    </row>
    <row r="269" spans="2:8">
      <c r="B269" s="2"/>
      <c r="C269" s="74">
        <f t="shared" si="18"/>
        <v>1</v>
      </c>
      <c r="D269" s="5"/>
      <c r="E269" s="8" t="str">
        <f t="shared" si="16"/>
        <v/>
      </c>
      <c r="F269" s="5"/>
      <c r="G269" s="11"/>
      <c r="H269" s="13">
        <f t="shared" si="17"/>
        <v>0</v>
      </c>
    </row>
    <row r="270" spans="2:8">
      <c r="B270" s="2"/>
      <c r="C270" s="74">
        <f t="shared" si="18"/>
        <v>1</v>
      </c>
      <c r="D270" s="5"/>
      <c r="E270" s="8" t="str">
        <f t="shared" si="16"/>
        <v/>
      </c>
      <c r="F270" s="5"/>
      <c r="G270" s="11"/>
      <c r="H270" s="13">
        <f t="shared" si="17"/>
        <v>0</v>
      </c>
    </row>
    <row r="271" spans="2:8">
      <c r="B271" s="2"/>
      <c r="C271" s="74">
        <f t="shared" si="18"/>
        <v>1</v>
      </c>
      <c r="D271" s="5"/>
      <c r="E271" s="8" t="str">
        <f t="shared" si="16"/>
        <v/>
      </c>
      <c r="F271" s="5"/>
      <c r="G271" s="11"/>
      <c r="H271" s="13">
        <f t="shared" si="17"/>
        <v>0</v>
      </c>
    </row>
    <row r="272" spans="2:8">
      <c r="B272" s="2"/>
      <c r="C272" s="74">
        <f t="shared" si="18"/>
        <v>1</v>
      </c>
      <c r="D272" s="5"/>
      <c r="E272" s="8" t="str">
        <f t="shared" si="16"/>
        <v/>
      </c>
      <c r="F272" s="5"/>
      <c r="G272" s="11"/>
      <c r="H272" s="13">
        <f t="shared" si="17"/>
        <v>0</v>
      </c>
    </row>
    <row r="273" spans="2:8">
      <c r="B273" s="2"/>
      <c r="C273" s="74">
        <f t="shared" si="18"/>
        <v>1</v>
      </c>
      <c r="D273" s="5"/>
      <c r="E273" s="8" t="str">
        <f t="shared" si="16"/>
        <v/>
      </c>
      <c r="F273" s="5"/>
      <c r="G273" s="11"/>
      <c r="H273" s="13">
        <f t="shared" si="17"/>
        <v>0</v>
      </c>
    </row>
    <row r="274" spans="2:8">
      <c r="B274" s="2"/>
      <c r="C274" s="74">
        <f t="shared" si="18"/>
        <v>1</v>
      </c>
      <c r="D274" s="5"/>
      <c r="E274" s="8" t="str">
        <f t="shared" si="16"/>
        <v/>
      </c>
      <c r="F274" s="5"/>
      <c r="G274" s="11"/>
      <c r="H274" s="13">
        <f t="shared" si="17"/>
        <v>0</v>
      </c>
    </row>
    <row r="275" spans="2:8">
      <c r="B275" s="2"/>
      <c r="C275" s="74">
        <f t="shared" si="18"/>
        <v>1</v>
      </c>
      <c r="D275" s="5"/>
      <c r="E275" s="8" t="str">
        <f t="shared" si="16"/>
        <v/>
      </c>
      <c r="F275" s="5"/>
      <c r="G275" s="11"/>
      <c r="H275" s="13">
        <f t="shared" si="17"/>
        <v>0</v>
      </c>
    </row>
    <row r="276" spans="2:8">
      <c r="B276" s="2"/>
      <c r="C276" s="74">
        <f t="shared" si="18"/>
        <v>1</v>
      </c>
      <c r="D276" s="5"/>
      <c r="E276" s="8" t="str">
        <f t="shared" si="16"/>
        <v/>
      </c>
      <c r="F276" s="5"/>
      <c r="G276" s="11"/>
      <c r="H276" s="13">
        <f t="shared" si="17"/>
        <v>0</v>
      </c>
    </row>
    <row r="277" spans="2:8">
      <c r="B277" s="2"/>
      <c r="C277" s="74">
        <f t="shared" si="18"/>
        <v>1</v>
      </c>
      <c r="D277" s="5"/>
      <c r="E277" s="8" t="str">
        <f t="shared" si="16"/>
        <v/>
      </c>
      <c r="F277" s="5"/>
      <c r="G277" s="11"/>
      <c r="H277" s="13">
        <f t="shared" si="17"/>
        <v>0</v>
      </c>
    </row>
    <row r="278" spans="2:8">
      <c r="B278" s="2"/>
      <c r="C278" s="74">
        <f t="shared" si="18"/>
        <v>1</v>
      </c>
      <c r="D278" s="5"/>
      <c r="E278" s="8" t="str">
        <f t="shared" si="16"/>
        <v/>
      </c>
      <c r="F278" s="5"/>
      <c r="G278" s="11"/>
      <c r="H278" s="13">
        <f t="shared" si="17"/>
        <v>0</v>
      </c>
    </row>
    <row r="279" spans="2:8">
      <c r="B279" s="2"/>
      <c r="C279" s="74">
        <f t="shared" si="18"/>
        <v>1</v>
      </c>
      <c r="D279" s="5"/>
      <c r="E279" s="8" t="str">
        <f t="shared" si="16"/>
        <v/>
      </c>
      <c r="F279" s="5"/>
      <c r="G279" s="11"/>
      <c r="H279" s="13">
        <f t="shared" si="17"/>
        <v>0</v>
      </c>
    </row>
    <row r="280" spans="2:8">
      <c r="B280" s="2"/>
      <c r="C280" s="74">
        <f t="shared" si="18"/>
        <v>1</v>
      </c>
      <c r="D280" s="5"/>
      <c r="E280" s="8" t="str">
        <f t="shared" si="16"/>
        <v/>
      </c>
      <c r="F280" s="5"/>
      <c r="G280" s="11"/>
      <c r="H280" s="13">
        <f t="shared" si="17"/>
        <v>0</v>
      </c>
    </row>
    <row r="281" spans="2:8">
      <c r="B281" s="2"/>
      <c r="C281" s="74">
        <f t="shared" si="18"/>
        <v>1</v>
      </c>
      <c r="D281" s="5"/>
      <c r="E281" s="8" t="str">
        <f t="shared" si="16"/>
        <v/>
      </c>
      <c r="F281" s="5"/>
      <c r="G281" s="11"/>
      <c r="H281" s="13">
        <f t="shared" si="17"/>
        <v>0</v>
      </c>
    </row>
    <row r="282" spans="2:8">
      <c r="B282" s="2"/>
      <c r="C282" s="74">
        <f t="shared" si="18"/>
        <v>1</v>
      </c>
      <c r="D282" s="5"/>
      <c r="E282" s="8" t="str">
        <f t="shared" si="16"/>
        <v/>
      </c>
      <c r="F282" s="5"/>
      <c r="G282" s="11"/>
      <c r="H282" s="13">
        <f t="shared" si="17"/>
        <v>0</v>
      </c>
    </row>
    <row r="283" spans="2:8">
      <c r="B283" s="2"/>
      <c r="C283" s="74">
        <f t="shared" si="18"/>
        <v>1</v>
      </c>
      <c r="D283" s="5"/>
      <c r="E283" s="8" t="str">
        <f t="shared" si="16"/>
        <v/>
      </c>
      <c r="F283" s="5"/>
      <c r="G283" s="11"/>
      <c r="H283" s="13">
        <f t="shared" si="17"/>
        <v>0</v>
      </c>
    </row>
    <row r="284" spans="2:8">
      <c r="B284" s="2"/>
      <c r="C284" s="74">
        <f t="shared" si="18"/>
        <v>1</v>
      </c>
      <c r="D284" s="5"/>
      <c r="E284" s="8" t="str">
        <f t="shared" si="16"/>
        <v/>
      </c>
      <c r="F284" s="5"/>
      <c r="G284" s="11"/>
      <c r="H284" s="13">
        <f t="shared" si="17"/>
        <v>0</v>
      </c>
    </row>
    <row r="285" spans="2:8">
      <c r="B285" s="2"/>
      <c r="C285" s="74">
        <f t="shared" si="18"/>
        <v>1</v>
      </c>
      <c r="D285" s="5"/>
      <c r="E285" s="8" t="str">
        <f t="shared" si="16"/>
        <v/>
      </c>
      <c r="F285" s="5"/>
      <c r="G285" s="11"/>
      <c r="H285" s="13">
        <f t="shared" si="17"/>
        <v>0</v>
      </c>
    </row>
    <row r="286" spans="2:8">
      <c r="B286" s="2"/>
      <c r="C286" s="74">
        <f t="shared" si="18"/>
        <v>1</v>
      </c>
      <c r="D286" s="5"/>
      <c r="E286" s="8" t="str">
        <f t="shared" si="16"/>
        <v/>
      </c>
      <c r="F286" s="5"/>
      <c r="G286" s="11"/>
      <c r="H286" s="13">
        <f t="shared" si="17"/>
        <v>0</v>
      </c>
    </row>
    <row r="287" spans="2:8">
      <c r="B287" s="2"/>
      <c r="C287" s="74">
        <f t="shared" si="18"/>
        <v>1</v>
      </c>
      <c r="D287" s="5"/>
      <c r="E287" s="8" t="str">
        <f t="shared" si="16"/>
        <v/>
      </c>
      <c r="F287" s="5"/>
      <c r="G287" s="11"/>
      <c r="H287" s="13">
        <f t="shared" si="17"/>
        <v>0</v>
      </c>
    </row>
    <row r="288" spans="2:8">
      <c r="B288" s="2"/>
      <c r="C288" s="74">
        <f t="shared" si="18"/>
        <v>1</v>
      </c>
      <c r="D288" s="5"/>
      <c r="E288" s="8" t="str">
        <f t="shared" si="16"/>
        <v/>
      </c>
      <c r="F288" s="5"/>
      <c r="G288" s="11"/>
      <c r="H288" s="13">
        <f t="shared" si="17"/>
        <v>0</v>
      </c>
    </row>
    <row r="289" spans="2:8">
      <c r="B289" s="2"/>
      <c r="C289" s="74">
        <f t="shared" si="18"/>
        <v>1</v>
      </c>
      <c r="D289" s="5"/>
      <c r="E289" s="8" t="str">
        <f t="shared" si="16"/>
        <v/>
      </c>
      <c r="F289" s="5"/>
      <c r="G289" s="11"/>
      <c r="H289" s="13">
        <f t="shared" si="17"/>
        <v>0</v>
      </c>
    </row>
    <row r="290" spans="2:8">
      <c r="B290" s="2"/>
      <c r="C290" s="74">
        <f t="shared" si="18"/>
        <v>1</v>
      </c>
      <c r="D290" s="5"/>
      <c r="E290" s="8" t="str">
        <f t="shared" si="16"/>
        <v/>
      </c>
      <c r="F290" s="5"/>
      <c r="G290" s="11"/>
      <c r="H290" s="13">
        <f t="shared" si="17"/>
        <v>0</v>
      </c>
    </row>
    <row r="291" spans="2:8">
      <c r="B291" s="2"/>
      <c r="C291" s="74">
        <f t="shared" si="18"/>
        <v>1</v>
      </c>
      <c r="D291" s="5"/>
      <c r="E291" s="8" t="str">
        <f t="shared" si="16"/>
        <v/>
      </c>
      <c r="F291" s="5"/>
      <c r="G291" s="11"/>
      <c r="H291" s="13">
        <f t="shared" si="17"/>
        <v>0</v>
      </c>
    </row>
    <row r="292" spans="2:8">
      <c r="B292" s="2"/>
      <c r="C292" s="74">
        <f t="shared" si="18"/>
        <v>1</v>
      </c>
      <c r="D292" s="5"/>
      <c r="E292" s="8" t="str">
        <f t="shared" si="16"/>
        <v/>
      </c>
      <c r="F292" s="5"/>
      <c r="G292" s="11"/>
      <c r="H292" s="13">
        <f t="shared" si="17"/>
        <v>0</v>
      </c>
    </row>
    <row r="293" spans="2:8">
      <c r="B293" s="2"/>
      <c r="C293" s="74">
        <f t="shared" si="18"/>
        <v>1</v>
      </c>
      <c r="D293" s="5"/>
      <c r="E293" s="8" t="str">
        <f t="shared" si="16"/>
        <v/>
      </c>
      <c r="F293" s="5"/>
      <c r="G293" s="11"/>
      <c r="H293" s="13">
        <f t="shared" si="17"/>
        <v>0</v>
      </c>
    </row>
    <row r="294" spans="2:8">
      <c r="B294" s="2"/>
      <c r="C294" s="74">
        <f t="shared" si="18"/>
        <v>1</v>
      </c>
      <c r="D294" s="5"/>
      <c r="E294" s="8" t="str">
        <f t="shared" si="16"/>
        <v/>
      </c>
      <c r="F294" s="5"/>
      <c r="G294" s="11"/>
      <c r="H294" s="13">
        <f t="shared" si="17"/>
        <v>0</v>
      </c>
    </row>
    <row r="295" spans="2:8">
      <c r="B295" s="2"/>
      <c r="C295" s="74">
        <f t="shared" si="18"/>
        <v>1</v>
      </c>
      <c r="D295" s="5"/>
      <c r="E295" s="8" t="str">
        <f t="shared" si="16"/>
        <v/>
      </c>
      <c r="F295" s="5"/>
      <c r="G295" s="11"/>
      <c r="H295" s="13">
        <f t="shared" si="17"/>
        <v>0</v>
      </c>
    </row>
    <row r="296" spans="2:8">
      <c r="B296" s="2"/>
      <c r="C296" s="74">
        <f t="shared" si="18"/>
        <v>1</v>
      </c>
      <c r="D296" s="5"/>
      <c r="E296" s="8" t="str">
        <f t="shared" si="16"/>
        <v/>
      </c>
      <c r="F296" s="5"/>
      <c r="G296" s="11"/>
      <c r="H296" s="13">
        <f t="shared" si="17"/>
        <v>0</v>
      </c>
    </row>
    <row r="297" spans="2:8">
      <c r="B297" s="2"/>
      <c r="C297" s="74">
        <f t="shared" si="18"/>
        <v>1</v>
      </c>
      <c r="D297" s="5"/>
      <c r="E297" s="8" t="str">
        <f t="shared" si="16"/>
        <v/>
      </c>
      <c r="F297" s="5"/>
      <c r="G297" s="11"/>
      <c r="H297" s="13">
        <f t="shared" si="17"/>
        <v>0</v>
      </c>
    </row>
    <row r="298" spans="2:8">
      <c r="B298" s="2"/>
      <c r="C298" s="74">
        <f t="shared" si="18"/>
        <v>1</v>
      </c>
      <c r="D298" s="5"/>
      <c r="E298" s="8" t="str">
        <f t="shared" si="16"/>
        <v/>
      </c>
      <c r="F298" s="5"/>
      <c r="G298" s="11"/>
      <c r="H298" s="13">
        <f t="shared" si="17"/>
        <v>0</v>
      </c>
    </row>
    <row r="299" spans="2:8">
      <c r="B299" s="2"/>
      <c r="C299" s="74">
        <f t="shared" si="18"/>
        <v>1</v>
      </c>
      <c r="D299" s="5"/>
      <c r="E299" s="8" t="str">
        <f t="shared" si="16"/>
        <v/>
      </c>
      <c r="F299" s="5"/>
      <c r="G299" s="11"/>
      <c r="H299" s="13">
        <f t="shared" si="17"/>
        <v>0</v>
      </c>
    </row>
    <row r="300" spans="2:8">
      <c r="B300" s="2"/>
      <c r="C300" s="74">
        <f t="shared" si="18"/>
        <v>1</v>
      </c>
      <c r="D300" s="5"/>
      <c r="E300" s="8" t="str">
        <f t="shared" si="16"/>
        <v/>
      </c>
      <c r="F300" s="5"/>
      <c r="G300" s="11"/>
      <c r="H300" s="13">
        <f t="shared" si="17"/>
        <v>0</v>
      </c>
    </row>
    <row r="301" spans="2:8">
      <c r="B301" s="2"/>
      <c r="C301" s="74">
        <f t="shared" si="18"/>
        <v>1</v>
      </c>
      <c r="D301" s="5"/>
      <c r="E301" s="8" t="str">
        <f t="shared" si="16"/>
        <v/>
      </c>
      <c r="F301" s="5"/>
      <c r="G301" s="11"/>
      <c r="H301" s="13">
        <f t="shared" si="17"/>
        <v>0</v>
      </c>
    </row>
    <row r="302" spans="2:8">
      <c r="B302" s="2"/>
      <c r="C302" s="74">
        <f t="shared" si="18"/>
        <v>1</v>
      </c>
      <c r="D302" s="5"/>
      <c r="E302" s="8" t="str">
        <f t="shared" si="16"/>
        <v/>
      </c>
      <c r="F302" s="5"/>
      <c r="G302" s="11"/>
      <c r="H302" s="13">
        <f t="shared" si="17"/>
        <v>0</v>
      </c>
    </row>
    <row r="303" spans="2:8">
      <c r="B303" s="2"/>
      <c r="C303" s="74">
        <f t="shared" si="18"/>
        <v>1</v>
      </c>
      <c r="D303" s="5"/>
      <c r="E303" s="8" t="str">
        <f t="shared" si="16"/>
        <v/>
      </c>
      <c r="F303" s="5"/>
      <c r="G303" s="11"/>
      <c r="H303" s="13">
        <f t="shared" si="17"/>
        <v>0</v>
      </c>
    </row>
    <row r="304" spans="2:8">
      <c r="B304" s="2"/>
      <c r="C304" s="74">
        <f t="shared" si="18"/>
        <v>1</v>
      </c>
      <c r="D304" s="5"/>
      <c r="E304" s="8" t="str">
        <f t="shared" si="16"/>
        <v/>
      </c>
      <c r="F304" s="5"/>
      <c r="G304" s="11"/>
      <c r="H304" s="13">
        <f t="shared" si="17"/>
        <v>0</v>
      </c>
    </row>
    <row r="305" spans="2:8">
      <c r="B305" s="2"/>
      <c r="C305" s="74">
        <f t="shared" si="18"/>
        <v>1</v>
      </c>
      <c r="D305" s="5"/>
      <c r="E305" s="8" t="str">
        <f t="shared" si="16"/>
        <v/>
      </c>
      <c r="F305" s="5"/>
      <c r="G305" s="11"/>
      <c r="H305" s="13">
        <f t="shared" si="17"/>
        <v>0</v>
      </c>
    </row>
    <row r="306" spans="2:8">
      <c r="B306" s="2"/>
      <c r="C306" s="74">
        <f t="shared" si="18"/>
        <v>1</v>
      </c>
      <c r="D306" s="5"/>
      <c r="E306" s="8" t="str">
        <f t="shared" si="16"/>
        <v/>
      </c>
      <c r="F306" s="5"/>
      <c r="G306" s="11"/>
      <c r="H306" s="13">
        <f t="shared" si="17"/>
        <v>0</v>
      </c>
    </row>
    <row r="307" spans="2:8">
      <c r="B307" s="2"/>
      <c r="C307" s="74">
        <f t="shared" si="18"/>
        <v>1</v>
      </c>
      <c r="D307" s="5"/>
      <c r="E307" s="8" t="str">
        <f t="shared" si="16"/>
        <v/>
      </c>
      <c r="F307" s="5"/>
      <c r="G307" s="11"/>
      <c r="H307" s="13">
        <f t="shared" si="17"/>
        <v>0</v>
      </c>
    </row>
    <row r="308" spans="2:8">
      <c r="B308" s="2"/>
      <c r="C308" s="74">
        <f t="shared" si="18"/>
        <v>1</v>
      </c>
      <c r="D308" s="5"/>
      <c r="E308" s="8" t="str">
        <f t="shared" si="16"/>
        <v/>
      </c>
      <c r="F308" s="5"/>
      <c r="G308" s="11"/>
      <c r="H308" s="13">
        <f t="shared" si="17"/>
        <v>0</v>
      </c>
    </row>
    <row r="309" spans="2:8">
      <c r="B309" s="2"/>
      <c r="C309" s="74">
        <f t="shared" si="18"/>
        <v>1</v>
      </c>
      <c r="D309" s="5"/>
      <c r="E309" s="8" t="str">
        <f t="shared" si="16"/>
        <v/>
      </c>
      <c r="F309" s="5"/>
      <c r="G309" s="11"/>
      <c r="H309" s="13">
        <f t="shared" si="17"/>
        <v>0</v>
      </c>
    </row>
    <row r="310" spans="2:8">
      <c r="B310" s="2"/>
      <c r="C310" s="74">
        <f t="shared" si="18"/>
        <v>1</v>
      </c>
      <c r="D310" s="5"/>
      <c r="E310" s="8" t="str">
        <f t="shared" si="16"/>
        <v/>
      </c>
      <c r="F310" s="5"/>
      <c r="G310" s="11"/>
      <c r="H310" s="13">
        <f t="shared" si="17"/>
        <v>0</v>
      </c>
    </row>
    <row r="311" spans="2:8">
      <c r="B311" s="2"/>
      <c r="C311" s="74">
        <f t="shared" si="18"/>
        <v>1</v>
      </c>
      <c r="D311" s="5"/>
      <c r="E311" s="8" t="str">
        <f t="shared" si="16"/>
        <v/>
      </c>
      <c r="F311" s="5"/>
      <c r="G311" s="11"/>
      <c r="H311" s="13">
        <f t="shared" si="17"/>
        <v>0</v>
      </c>
    </row>
    <row r="312" spans="2:8">
      <c r="B312" s="2"/>
      <c r="C312" s="74">
        <f t="shared" si="18"/>
        <v>1</v>
      </c>
      <c r="D312" s="5"/>
      <c r="E312" s="8" t="str">
        <f t="shared" si="16"/>
        <v/>
      </c>
      <c r="F312" s="5"/>
      <c r="G312" s="11"/>
      <c r="H312" s="13">
        <f t="shared" si="17"/>
        <v>0</v>
      </c>
    </row>
    <row r="313" spans="2:8">
      <c r="B313" s="2"/>
      <c r="C313" s="74">
        <f t="shared" si="18"/>
        <v>1</v>
      </c>
      <c r="D313" s="5"/>
      <c r="E313" s="8" t="str">
        <f t="shared" si="16"/>
        <v/>
      </c>
      <c r="F313" s="5"/>
      <c r="G313" s="11"/>
      <c r="H313" s="13">
        <f t="shared" si="17"/>
        <v>0</v>
      </c>
    </row>
    <row r="314" spans="2:8">
      <c r="B314" s="2"/>
      <c r="C314" s="74">
        <f t="shared" si="18"/>
        <v>1</v>
      </c>
      <c r="D314" s="5"/>
      <c r="E314" s="8" t="str">
        <f t="shared" si="16"/>
        <v/>
      </c>
      <c r="F314" s="5"/>
      <c r="G314" s="11"/>
      <c r="H314" s="13">
        <f t="shared" si="17"/>
        <v>0</v>
      </c>
    </row>
    <row r="315" spans="2:8">
      <c r="B315" s="2"/>
      <c r="C315" s="74">
        <f t="shared" si="18"/>
        <v>1</v>
      </c>
      <c r="D315" s="5"/>
      <c r="E315" s="8" t="str">
        <f t="shared" si="16"/>
        <v/>
      </c>
      <c r="F315" s="5"/>
      <c r="G315" s="11"/>
      <c r="H315" s="13">
        <f t="shared" si="17"/>
        <v>0</v>
      </c>
    </row>
    <row r="316" spans="2:8">
      <c r="B316" s="2"/>
      <c r="C316" s="74">
        <f t="shared" si="18"/>
        <v>1</v>
      </c>
      <c r="D316" s="5"/>
      <c r="E316" s="8" t="str">
        <f t="shared" si="16"/>
        <v/>
      </c>
      <c r="F316" s="5"/>
      <c r="G316" s="11"/>
      <c r="H316" s="13">
        <f t="shared" si="17"/>
        <v>0</v>
      </c>
    </row>
    <row r="317" spans="2:8">
      <c r="B317" s="2"/>
      <c r="C317" s="74">
        <f t="shared" si="18"/>
        <v>1</v>
      </c>
      <c r="D317" s="5"/>
      <c r="E317" s="8" t="str">
        <f t="shared" si="16"/>
        <v/>
      </c>
      <c r="F317" s="5"/>
      <c r="G317" s="11"/>
      <c r="H317" s="13">
        <f t="shared" si="17"/>
        <v>0</v>
      </c>
    </row>
    <row r="318" spans="2:8">
      <c r="B318" s="2"/>
      <c r="C318" s="74">
        <f t="shared" si="18"/>
        <v>1</v>
      </c>
      <c r="D318" s="5"/>
      <c r="E318" s="8" t="str">
        <f t="shared" si="16"/>
        <v/>
      </c>
      <c r="F318" s="5"/>
      <c r="G318" s="11"/>
      <c r="H318" s="13">
        <f t="shared" si="17"/>
        <v>0</v>
      </c>
    </row>
    <row r="319" spans="2:8">
      <c r="B319" s="2"/>
      <c r="C319" s="74">
        <f t="shared" si="18"/>
        <v>1</v>
      </c>
      <c r="D319" s="5"/>
      <c r="E319" s="8" t="str">
        <f t="shared" si="16"/>
        <v/>
      </c>
      <c r="F319" s="5"/>
      <c r="G319" s="11"/>
      <c r="H319" s="13">
        <f t="shared" si="17"/>
        <v>0</v>
      </c>
    </row>
    <row r="320" spans="2:8">
      <c r="B320" s="2"/>
      <c r="C320" s="74">
        <f t="shared" si="18"/>
        <v>1</v>
      </c>
      <c r="D320" s="5"/>
      <c r="E320" s="8" t="str">
        <f t="shared" si="16"/>
        <v/>
      </c>
      <c r="F320" s="5"/>
      <c r="G320" s="11"/>
      <c r="H320" s="13">
        <f t="shared" si="17"/>
        <v>0</v>
      </c>
    </row>
    <row r="321" spans="2:8">
      <c r="B321" s="2"/>
      <c r="C321" s="74">
        <f t="shared" si="18"/>
        <v>1</v>
      </c>
      <c r="D321" s="5"/>
      <c r="E321" s="8" t="str">
        <f t="shared" si="16"/>
        <v/>
      </c>
      <c r="F321" s="5"/>
      <c r="G321" s="11"/>
      <c r="H321" s="13">
        <f t="shared" si="17"/>
        <v>0</v>
      </c>
    </row>
    <row r="322" spans="2:8">
      <c r="B322" s="2"/>
      <c r="C322" s="74">
        <f t="shared" si="18"/>
        <v>1</v>
      </c>
      <c r="D322" s="5"/>
      <c r="E322" s="8" t="str">
        <f t="shared" si="16"/>
        <v/>
      </c>
      <c r="F322" s="5"/>
      <c r="G322" s="11"/>
      <c r="H322" s="13">
        <f t="shared" si="17"/>
        <v>0</v>
      </c>
    </row>
    <row r="323" spans="2:8">
      <c r="B323" s="2"/>
      <c r="C323" s="74">
        <f t="shared" si="18"/>
        <v>1</v>
      </c>
      <c r="D323" s="5"/>
      <c r="E323" s="8" t="str">
        <f t="shared" si="16"/>
        <v/>
      </c>
      <c r="F323" s="5"/>
      <c r="G323" s="11"/>
      <c r="H323" s="13">
        <f t="shared" si="17"/>
        <v>0</v>
      </c>
    </row>
    <row r="324" spans="2:8">
      <c r="B324" s="2"/>
      <c r="C324" s="74">
        <f t="shared" si="18"/>
        <v>1</v>
      </c>
      <c r="D324" s="5"/>
      <c r="E324" s="8" t="str">
        <f t="shared" si="16"/>
        <v/>
      </c>
      <c r="F324" s="5"/>
      <c r="G324" s="11"/>
      <c r="H324" s="13">
        <f t="shared" si="17"/>
        <v>0</v>
      </c>
    </row>
    <row r="325" spans="2:8">
      <c r="B325" s="2"/>
      <c r="C325" s="74">
        <f t="shared" si="18"/>
        <v>1</v>
      </c>
      <c r="D325" s="5"/>
      <c r="E325" s="8" t="str">
        <f t="shared" ref="E325:E388" si="19">IF(D325="","",VLOOKUP(D325,cadvenzona,2,TRUE))</f>
        <v/>
      </c>
      <c r="F325" s="5"/>
      <c r="G325" s="11"/>
      <c r="H325" s="13">
        <f t="shared" ref="H325:H388" si="20">VLOOKUP(G325,tabcom,3,TRUE)*G325</f>
        <v>0</v>
      </c>
    </row>
    <row r="326" spans="2:8">
      <c r="B326" s="2"/>
      <c r="C326" s="74">
        <f t="shared" ref="C326:C389" si="21">DATE(YEAR(B326),MONTH(B326),1)</f>
        <v>1</v>
      </c>
      <c r="D326" s="5"/>
      <c r="E326" s="8" t="str">
        <f t="shared" si="19"/>
        <v/>
      </c>
      <c r="F326" s="5"/>
      <c r="G326" s="11"/>
      <c r="H326" s="13">
        <f t="shared" si="20"/>
        <v>0</v>
      </c>
    </row>
    <row r="327" spans="2:8">
      <c r="B327" s="2"/>
      <c r="C327" s="74">
        <f t="shared" si="21"/>
        <v>1</v>
      </c>
      <c r="D327" s="5"/>
      <c r="E327" s="8" t="str">
        <f t="shared" si="19"/>
        <v/>
      </c>
      <c r="F327" s="5"/>
      <c r="G327" s="11"/>
      <c r="H327" s="13">
        <f t="shared" si="20"/>
        <v>0</v>
      </c>
    </row>
    <row r="328" spans="2:8">
      <c r="B328" s="2"/>
      <c r="C328" s="74">
        <f t="shared" si="21"/>
        <v>1</v>
      </c>
      <c r="D328" s="5"/>
      <c r="E328" s="8" t="str">
        <f t="shared" si="19"/>
        <v/>
      </c>
      <c r="F328" s="5"/>
      <c r="G328" s="11"/>
      <c r="H328" s="13">
        <f t="shared" si="20"/>
        <v>0</v>
      </c>
    </row>
    <row r="329" spans="2:8">
      <c r="B329" s="2"/>
      <c r="C329" s="74">
        <f t="shared" si="21"/>
        <v>1</v>
      </c>
      <c r="D329" s="5"/>
      <c r="E329" s="8" t="str">
        <f t="shared" si="19"/>
        <v/>
      </c>
      <c r="F329" s="5"/>
      <c r="G329" s="11"/>
      <c r="H329" s="13">
        <f t="shared" si="20"/>
        <v>0</v>
      </c>
    </row>
    <row r="330" spans="2:8">
      <c r="B330" s="2"/>
      <c r="C330" s="74">
        <f t="shared" si="21"/>
        <v>1</v>
      </c>
      <c r="D330" s="5"/>
      <c r="E330" s="8" t="str">
        <f t="shared" si="19"/>
        <v/>
      </c>
      <c r="F330" s="5"/>
      <c r="G330" s="11"/>
      <c r="H330" s="13">
        <f t="shared" si="20"/>
        <v>0</v>
      </c>
    </row>
    <row r="331" spans="2:8">
      <c r="B331" s="2"/>
      <c r="C331" s="74">
        <f t="shared" si="21"/>
        <v>1</v>
      </c>
      <c r="D331" s="5"/>
      <c r="E331" s="8" t="str">
        <f t="shared" si="19"/>
        <v/>
      </c>
      <c r="F331" s="5"/>
      <c r="G331" s="11"/>
      <c r="H331" s="13">
        <f t="shared" si="20"/>
        <v>0</v>
      </c>
    </row>
    <row r="332" spans="2:8">
      <c r="B332" s="2"/>
      <c r="C332" s="74">
        <f t="shared" si="21"/>
        <v>1</v>
      </c>
      <c r="D332" s="5"/>
      <c r="E332" s="8" t="str">
        <f t="shared" si="19"/>
        <v/>
      </c>
      <c r="F332" s="5"/>
      <c r="G332" s="11"/>
      <c r="H332" s="13">
        <f t="shared" si="20"/>
        <v>0</v>
      </c>
    </row>
    <row r="333" spans="2:8">
      <c r="B333" s="2"/>
      <c r="C333" s="74">
        <f t="shared" si="21"/>
        <v>1</v>
      </c>
      <c r="D333" s="5"/>
      <c r="E333" s="8" t="str">
        <f t="shared" si="19"/>
        <v/>
      </c>
      <c r="F333" s="5"/>
      <c r="G333" s="11"/>
      <c r="H333" s="13">
        <f t="shared" si="20"/>
        <v>0</v>
      </c>
    </row>
    <row r="334" spans="2:8">
      <c r="B334" s="2"/>
      <c r="C334" s="74">
        <f t="shared" si="21"/>
        <v>1</v>
      </c>
      <c r="D334" s="5"/>
      <c r="E334" s="8" t="str">
        <f t="shared" si="19"/>
        <v/>
      </c>
      <c r="F334" s="5"/>
      <c r="G334" s="11"/>
      <c r="H334" s="13">
        <f t="shared" si="20"/>
        <v>0</v>
      </c>
    </row>
    <row r="335" spans="2:8">
      <c r="B335" s="2"/>
      <c r="C335" s="74">
        <f t="shared" si="21"/>
        <v>1</v>
      </c>
      <c r="D335" s="5"/>
      <c r="E335" s="8" t="str">
        <f t="shared" si="19"/>
        <v/>
      </c>
      <c r="F335" s="5"/>
      <c r="G335" s="11"/>
      <c r="H335" s="13">
        <f t="shared" si="20"/>
        <v>0</v>
      </c>
    </row>
    <row r="336" spans="2:8">
      <c r="B336" s="2"/>
      <c r="C336" s="74">
        <f t="shared" si="21"/>
        <v>1</v>
      </c>
      <c r="D336" s="5"/>
      <c r="E336" s="8" t="str">
        <f t="shared" si="19"/>
        <v/>
      </c>
      <c r="F336" s="5"/>
      <c r="G336" s="11"/>
      <c r="H336" s="13">
        <f t="shared" si="20"/>
        <v>0</v>
      </c>
    </row>
    <row r="337" spans="2:8">
      <c r="B337" s="2"/>
      <c r="C337" s="74">
        <f t="shared" si="21"/>
        <v>1</v>
      </c>
      <c r="D337" s="5"/>
      <c r="E337" s="8" t="str">
        <f t="shared" si="19"/>
        <v/>
      </c>
      <c r="F337" s="5"/>
      <c r="G337" s="11"/>
      <c r="H337" s="13">
        <f t="shared" si="20"/>
        <v>0</v>
      </c>
    </row>
    <row r="338" spans="2:8">
      <c r="B338" s="2"/>
      <c r="C338" s="74">
        <f t="shared" si="21"/>
        <v>1</v>
      </c>
      <c r="D338" s="5"/>
      <c r="E338" s="8" t="str">
        <f t="shared" si="19"/>
        <v/>
      </c>
      <c r="F338" s="5"/>
      <c r="G338" s="11"/>
      <c r="H338" s="13">
        <f t="shared" si="20"/>
        <v>0</v>
      </c>
    </row>
    <row r="339" spans="2:8">
      <c r="B339" s="2"/>
      <c r="C339" s="74">
        <f t="shared" si="21"/>
        <v>1</v>
      </c>
      <c r="D339" s="5"/>
      <c r="E339" s="8" t="str">
        <f t="shared" si="19"/>
        <v/>
      </c>
      <c r="F339" s="5"/>
      <c r="G339" s="11"/>
      <c r="H339" s="13">
        <f t="shared" si="20"/>
        <v>0</v>
      </c>
    </row>
    <row r="340" spans="2:8">
      <c r="B340" s="2"/>
      <c r="C340" s="74">
        <f t="shared" si="21"/>
        <v>1</v>
      </c>
      <c r="D340" s="5"/>
      <c r="E340" s="8" t="str">
        <f t="shared" si="19"/>
        <v/>
      </c>
      <c r="F340" s="5"/>
      <c r="G340" s="11"/>
      <c r="H340" s="13">
        <f t="shared" si="20"/>
        <v>0</v>
      </c>
    </row>
    <row r="341" spans="2:8">
      <c r="B341" s="2"/>
      <c r="C341" s="74">
        <f t="shared" si="21"/>
        <v>1</v>
      </c>
      <c r="D341" s="5"/>
      <c r="E341" s="8" t="str">
        <f t="shared" si="19"/>
        <v/>
      </c>
      <c r="F341" s="5"/>
      <c r="G341" s="11"/>
      <c r="H341" s="13">
        <f t="shared" si="20"/>
        <v>0</v>
      </c>
    </row>
    <row r="342" spans="2:8">
      <c r="B342" s="2"/>
      <c r="C342" s="74">
        <f t="shared" si="21"/>
        <v>1</v>
      </c>
      <c r="D342" s="5"/>
      <c r="E342" s="8" t="str">
        <f t="shared" si="19"/>
        <v/>
      </c>
      <c r="F342" s="5"/>
      <c r="G342" s="11"/>
      <c r="H342" s="13">
        <f t="shared" si="20"/>
        <v>0</v>
      </c>
    </row>
    <row r="343" spans="2:8">
      <c r="B343" s="2"/>
      <c r="C343" s="74">
        <f t="shared" si="21"/>
        <v>1</v>
      </c>
      <c r="D343" s="5"/>
      <c r="E343" s="8" t="str">
        <f t="shared" si="19"/>
        <v/>
      </c>
      <c r="F343" s="5"/>
      <c r="G343" s="11"/>
      <c r="H343" s="13">
        <f t="shared" si="20"/>
        <v>0</v>
      </c>
    </row>
    <row r="344" spans="2:8">
      <c r="B344" s="2"/>
      <c r="C344" s="74">
        <f t="shared" si="21"/>
        <v>1</v>
      </c>
      <c r="D344" s="5"/>
      <c r="E344" s="8" t="str">
        <f t="shared" si="19"/>
        <v/>
      </c>
      <c r="F344" s="5"/>
      <c r="G344" s="11"/>
      <c r="H344" s="13">
        <f t="shared" si="20"/>
        <v>0</v>
      </c>
    </row>
    <row r="345" spans="2:8">
      <c r="B345" s="2"/>
      <c r="C345" s="74">
        <f t="shared" si="21"/>
        <v>1</v>
      </c>
      <c r="D345" s="5"/>
      <c r="E345" s="8" t="str">
        <f t="shared" si="19"/>
        <v/>
      </c>
      <c r="F345" s="5"/>
      <c r="G345" s="11"/>
      <c r="H345" s="13">
        <f t="shared" si="20"/>
        <v>0</v>
      </c>
    </row>
    <row r="346" spans="2:8">
      <c r="B346" s="2"/>
      <c r="C346" s="74">
        <f t="shared" si="21"/>
        <v>1</v>
      </c>
      <c r="D346" s="5"/>
      <c r="E346" s="8" t="str">
        <f t="shared" si="19"/>
        <v/>
      </c>
      <c r="F346" s="5"/>
      <c r="G346" s="11"/>
      <c r="H346" s="13">
        <f t="shared" si="20"/>
        <v>0</v>
      </c>
    </row>
    <row r="347" spans="2:8">
      <c r="B347" s="2"/>
      <c r="C347" s="74">
        <f t="shared" si="21"/>
        <v>1</v>
      </c>
      <c r="D347" s="5"/>
      <c r="E347" s="8" t="str">
        <f t="shared" si="19"/>
        <v/>
      </c>
      <c r="F347" s="5"/>
      <c r="G347" s="11"/>
      <c r="H347" s="13">
        <f t="shared" si="20"/>
        <v>0</v>
      </c>
    </row>
    <row r="348" spans="2:8">
      <c r="B348" s="2"/>
      <c r="C348" s="74">
        <f t="shared" si="21"/>
        <v>1</v>
      </c>
      <c r="D348" s="5"/>
      <c r="E348" s="8" t="str">
        <f t="shared" si="19"/>
        <v/>
      </c>
      <c r="F348" s="5"/>
      <c r="G348" s="11"/>
      <c r="H348" s="13">
        <f t="shared" si="20"/>
        <v>0</v>
      </c>
    </row>
    <row r="349" spans="2:8">
      <c r="B349" s="2"/>
      <c r="C349" s="74">
        <f t="shared" si="21"/>
        <v>1</v>
      </c>
      <c r="D349" s="5"/>
      <c r="E349" s="8" t="str">
        <f t="shared" si="19"/>
        <v/>
      </c>
      <c r="F349" s="5"/>
      <c r="G349" s="11"/>
      <c r="H349" s="13">
        <f t="shared" si="20"/>
        <v>0</v>
      </c>
    </row>
    <row r="350" spans="2:8">
      <c r="B350" s="2"/>
      <c r="C350" s="74">
        <f t="shared" si="21"/>
        <v>1</v>
      </c>
      <c r="D350" s="5"/>
      <c r="E350" s="8" t="str">
        <f t="shared" si="19"/>
        <v/>
      </c>
      <c r="F350" s="5"/>
      <c r="G350" s="11"/>
      <c r="H350" s="13">
        <f t="shared" si="20"/>
        <v>0</v>
      </c>
    </row>
    <row r="351" spans="2:8">
      <c r="B351" s="2"/>
      <c r="C351" s="74">
        <f t="shared" si="21"/>
        <v>1</v>
      </c>
      <c r="D351" s="5"/>
      <c r="E351" s="8" t="str">
        <f t="shared" si="19"/>
        <v/>
      </c>
      <c r="F351" s="5"/>
      <c r="G351" s="11"/>
      <c r="H351" s="13">
        <f t="shared" si="20"/>
        <v>0</v>
      </c>
    </row>
    <row r="352" spans="2:8">
      <c r="B352" s="2"/>
      <c r="C352" s="74">
        <f t="shared" si="21"/>
        <v>1</v>
      </c>
      <c r="D352" s="5"/>
      <c r="E352" s="8" t="str">
        <f t="shared" si="19"/>
        <v/>
      </c>
      <c r="F352" s="5"/>
      <c r="G352" s="11"/>
      <c r="H352" s="13">
        <f t="shared" si="20"/>
        <v>0</v>
      </c>
    </row>
    <row r="353" spans="2:8">
      <c r="B353" s="2"/>
      <c r="C353" s="74">
        <f t="shared" si="21"/>
        <v>1</v>
      </c>
      <c r="D353" s="5"/>
      <c r="E353" s="8" t="str">
        <f t="shared" si="19"/>
        <v/>
      </c>
      <c r="F353" s="5"/>
      <c r="G353" s="11"/>
      <c r="H353" s="13">
        <f t="shared" si="20"/>
        <v>0</v>
      </c>
    </row>
    <row r="354" spans="2:8">
      <c r="B354" s="2"/>
      <c r="C354" s="74">
        <f t="shared" si="21"/>
        <v>1</v>
      </c>
      <c r="D354" s="5"/>
      <c r="E354" s="8" t="str">
        <f t="shared" si="19"/>
        <v/>
      </c>
      <c r="F354" s="5"/>
      <c r="G354" s="11"/>
      <c r="H354" s="13">
        <f t="shared" si="20"/>
        <v>0</v>
      </c>
    </row>
    <row r="355" spans="2:8">
      <c r="B355" s="2"/>
      <c r="C355" s="74">
        <f t="shared" si="21"/>
        <v>1</v>
      </c>
      <c r="D355" s="5"/>
      <c r="E355" s="8" t="str">
        <f t="shared" si="19"/>
        <v/>
      </c>
      <c r="F355" s="5"/>
      <c r="G355" s="11"/>
      <c r="H355" s="13">
        <f t="shared" si="20"/>
        <v>0</v>
      </c>
    </row>
    <row r="356" spans="2:8">
      <c r="B356" s="2"/>
      <c r="C356" s="74">
        <f t="shared" si="21"/>
        <v>1</v>
      </c>
      <c r="D356" s="5"/>
      <c r="E356" s="8" t="str">
        <f t="shared" si="19"/>
        <v/>
      </c>
      <c r="F356" s="5"/>
      <c r="G356" s="11"/>
      <c r="H356" s="13">
        <f t="shared" si="20"/>
        <v>0</v>
      </c>
    </row>
    <row r="357" spans="2:8">
      <c r="B357" s="2"/>
      <c r="C357" s="74">
        <f t="shared" si="21"/>
        <v>1</v>
      </c>
      <c r="D357" s="5"/>
      <c r="E357" s="8" t="str">
        <f t="shared" si="19"/>
        <v/>
      </c>
      <c r="F357" s="5"/>
      <c r="G357" s="11"/>
      <c r="H357" s="13">
        <f t="shared" si="20"/>
        <v>0</v>
      </c>
    </row>
    <row r="358" spans="2:8">
      <c r="B358" s="2"/>
      <c r="C358" s="74">
        <f t="shared" si="21"/>
        <v>1</v>
      </c>
      <c r="D358" s="5"/>
      <c r="E358" s="8" t="str">
        <f t="shared" si="19"/>
        <v/>
      </c>
      <c r="F358" s="5"/>
      <c r="G358" s="11"/>
      <c r="H358" s="13">
        <f t="shared" si="20"/>
        <v>0</v>
      </c>
    </row>
    <row r="359" spans="2:8">
      <c r="B359" s="2"/>
      <c r="C359" s="74">
        <f t="shared" si="21"/>
        <v>1</v>
      </c>
      <c r="D359" s="5"/>
      <c r="E359" s="8" t="str">
        <f t="shared" si="19"/>
        <v/>
      </c>
      <c r="F359" s="5"/>
      <c r="G359" s="11"/>
      <c r="H359" s="13">
        <f t="shared" si="20"/>
        <v>0</v>
      </c>
    </row>
    <row r="360" spans="2:8">
      <c r="B360" s="2"/>
      <c r="C360" s="74">
        <f t="shared" si="21"/>
        <v>1</v>
      </c>
      <c r="D360" s="5"/>
      <c r="E360" s="8" t="str">
        <f t="shared" si="19"/>
        <v/>
      </c>
      <c r="F360" s="5"/>
      <c r="G360" s="11"/>
      <c r="H360" s="13">
        <f t="shared" si="20"/>
        <v>0</v>
      </c>
    </row>
    <row r="361" spans="2:8">
      <c r="B361" s="2"/>
      <c r="C361" s="74">
        <f t="shared" si="21"/>
        <v>1</v>
      </c>
      <c r="D361" s="5"/>
      <c r="E361" s="8" t="str">
        <f t="shared" si="19"/>
        <v/>
      </c>
      <c r="F361" s="5"/>
      <c r="G361" s="11"/>
      <c r="H361" s="13">
        <f t="shared" si="20"/>
        <v>0</v>
      </c>
    </row>
    <row r="362" spans="2:8">
      <c r="B362" s="2"/>
      <c r="C362" s="74">
        <f t="shared" si="21"/>
        <v>1</v>
      </c>
      <c r="D362" s="5"/>
      <c r="E362" s="8" t="str">
        <f t="shared" si="19"/>
        <v/>
      </c>
      <c r="F362" s="5"/>
      <c r="G362" s="11"/>
      <c r="H362" s="13">
        <f t="shared" si="20"/>
        <v>0</v>
      </c>
    </row>
    <row r="363" spans="2:8">
      <c r="B363" s="2"/>
      <c r="C363" s="74">
        <f t="shared" si="21"/>
        <v>1</v>
      </c>
      <c r="D363" s="5"/>
      <c r="E363" s="8" t="str">
        <f t="shared" si="19"/>
        <v/>
      </c>
      <c r="F363" s="5"/>
      <c r="G363" s="11"/>
      <c r="H363" s="13">
        <f t="shared" si="20"/>
        <v>0</v>
      </c>
    </row>
    <row r="364" spans="2:8">
      <c r="B364" s="2"/>
      <c r="C364" s="74">
        <f t="shared" si="21"/>
        <v>1</v>
      </c>
      <c r="D364" s="5"/>
      <c r="E364" s="8" t="str">
        <f t="shared" si="19"/>
        <v/>
      </c>
      <c r="F364" s="5"/>
      <c r="G364" s="11"/>
      <c r="H364" s="13">
        <f t="shared" si="20"/>
        <v>0</v>
      </c>
    </row>
    <row r="365" spans="2:8">
      <c r="B365" s="2"/>
      <c r="C365" s="74">
        <f t="shared" si="21"/>
        <v>1</v>
      </c>
      <c r="D365" s="5"/>
      <c r="E365" s="8" t="str">
        <f t="shared" si="19"/>
        <v/>
      </c>
      <c r="F365" s="5"/>
      <c r="G365" s="11"/>
      <c r="H365" s="13">
        <f t="shared" si="20"/>
        <v>0</v>
      </c>
    </row>
    <row r="366" spans="2:8">
      <c r="B366" s="2"/>
      <c r="C366" s="74">
        <f t="shared" si="21"/>
        <v>1</v>
      </c>
      <c r="D366" s="5"/>
      <c r="E366" s="8" t="str">
        <f t="shared" si="19"/>
        <v/>
      </c>
      <c r="F366" s="5"/>
      <c r="G366" s="11"/>
      <c r="H366" s="13">
        <f t="shared" si="20"/>
        <v>0</v>
      </c>
    </row>
    <row r="367" spans="2:8">
      <c r="B367" s="2"/>
      <c r="C367" s="74">
        <f t="shared" si="21"/>
        <v>1</v>
      </c>
      <c r="D367" s="5"/>
      <c r="E367" s="8" t="str">
        <f t="shared" si="19"/>
        <v/>
      </c>
      <c r="F367" s="5"/>
      <c r="G367" s="11"/>
      <c r="H367" s="13">
        <f t="shared" si="20"/>
        <v>0</v>
      </c>
    </row>
    <row r="368" spans="2:8">
      <c r="B368" s="2"/>
      <c r="C368" s="74">
        <f t="shared" si="21"/>
        <v>1</v>
      </c>
      <c r="D368" s="5"/>
      <c r="E368" s="8" t="str">
        <f t="shared" si="19"/>
        <v/>
      </c>
      <c r="F368" s="5"/>
      <c r="G368" s="11"/>
      <c r="H368" s="13">
        <f t="shared" si="20"/>
        <v>0</v>
      </c>
    </row>
    <row r="369" spans="2:8">
      <c r="B369" s="2"/>
      <c r="C369" s="74">
        <f t="shared" si="21"/>
        <v>1</v>
      </c>
      <c r="D369" s="5"/>
      <c r="E369" s="8" t="str">
        <f t="shared" si="19"/>
        <v/>
      </c>
      <c r="F369" s="5"/>
      <c r="G369" s="11"/>
      <c r="H369" s="13">
        <f t="shared" si="20"/>
        <v>0</v>
      </c>
    </row>
    <row r="370" spans="2:8">
      <c r="B370" s="2"/>
      <c r="C370" s="74">
        <f t="shared" si="21"/>
        <v>1</v>
      </c>
      <c r="D370" s="5"/>
      <c r="E370" s="8" t="str">
        <f t="shared" si="19"/>
        <v/>
      </c>
      <c r="F370" s="5"/>
      <c r="G370" s="11"/>
      <c r="H370" s="13">
        <f t="shared" si="20"/>
        <v>0</v>
      </c>
    </row>
    <row r="371" spans="2:8">
      <c r="B371" s="2"/>
      <c r="C371" s="74">
        <f t="shared" si="21"/>
        <v>1</v>
      </c>
      <c r="D371" s="5"/>
      <c r="E371" s="8" t="str">
        <f t="shared" si="19"/>
        <v/>
      </c>
      <c r="F371" s="5"/>
      <c r="G371" s="11"/>
      <c r="H371" s="13">
        <f t="shared" si="20"/>
        <v>0</v>
      </c>
    </row>
    <row r="372" spans="2:8">
      <c r="B372" s="2"/>
      <c r="C372" s="74">
        <f t="shared" si="21"/>
        <v>1</v>
      </c>
      <c r="D372" s="5"/>
      <c r="E372" s="8" t="str">
        <f t="shared" si="19"/>
        <v/>
      </c>
      <c r="F372" s="5"/>
      <c r="G372" s="11"/>
      <c r="H372" s="13">
        <f t="shared" si="20"/>
        <v>0</v>
      </c>
    </row>
    <row r="373" spans="2:8">
      <c r="B373" s="2"/>
      <c r="C373" s="74">
        <f t="shared" si="21"/>
        <v>1</v>
      </c>
      <c r="D373" s="5"/>
      <c r="E373" s="8" t="str">
        <f t="shared" si="19"/>
        <v/>
      </c>
      <c r="F373" s="5"/>
      <c r="G373" s="11"/>
      <c r="H373" s="13">
        <f t="shared" si="20"/>
        <v>0</v>
      </c>
    </row>
    <row r="374" spans="2:8">
      <c r="B374" s="2"/>
      <c r="C374" s="74">
        <f t="shared" si="21"/>
        <v>1</v>
      </c>
      <c r="D374" s="5"/>
      <c r="E374" s="8" t="str">
        <f t="shared" si="19"/>
        <v/>
      </c>
      <c r="F374" s="5"/>
      <c r="G374" s="11"/>
      <c r="H374" s="13">
        <f t="shared" si="20"/>
        <v>0</v>
      </c>
    </row>
    <row r="375" spans="2:8">
      <c r="B375" s="2"/>
      <c r="C375" s="74">
        <f t="shared" si="21"/>
        <v>1</v>
      </c>
      <c r="D375" s="5"/>
      <c r="E375" s="8" t="str">
        <f t="shared" si="19"/>
        <v/>
      </c>
      <c r="F375" s="5"/>
      <c r="G375" s="11"/>
      <c r="H375" s="13">
        <f t="shared" si="20"/>
        <v>0</v>
      </c>
    </row>
    <row r="376" spans="2:8">
      <c r="B376" s="2"/>
      <c r="C376" s="74">
        <f t="shared" si="21"/>
        <v>1</v>
      </c>
      <c r="D376" s="5"/>
      <c r="E376" s="8" t="str">
        <f t="shared" si="19"/>
        <v/>
      </c>
      <c r="F376" s="5"/>
      <c r="G376" s="11"/>
      <c r="H376" s="13">
        <f t="shared" si="20"/>
        <v>0</v>
      </c>
    </row>
    <row r="377" spans="2:8">
      <c r="B377" s="2"/>
      <c r="C377" s="74">
        <f t="shared" si="21"/>
        <v>1</v>
      </c>
      <c r="D377" s="5"/>
      <c r="E377" s="8" t="str">
        <f t="shared" si="19"/>
        <v/>
      </c>
      <c r="F377" s="5"/>
      <c r="G377" s="11"/>
      <c r="H377" s="13">
        <f t="shared" si="20"/>
        <v>0</v>
      </c>
    </row>
    <row r="378" spans="2:8">
      <c r="B378" s="2"/>
      <c r="C378" s="74">
        <f t="shared" si="21"/>
        <v>1</v>
      </c>
      <c r="D378" s="5"/>
      <c r="E378" s="8" t="str">
        <f t="shared" si="19"/>
        <v/>
      </c>
      <c r="F378" s="5"/>
      <c r="G378" s="11"/>
      <c r="H378" s="13">
        <f t="shared" si="20"/>
        <v>0</v>
      </c>
    </row>
    <row r="379" spans="2:8">
      <c r="B379" s="2"/>
      <c r="C379" s="74">
        <f t="shared" si="21"/>
        <v>1</v>
      </c>
      <c r="D379" s="5"/>
      <c r="E379" s="8" t="str">
        <f t="shared" si="19"/>
        <v/>
      </c>
      <c r="F379" s="5"/>
      <c r="G379" s="11"/>
      <c r="H379" s="13">
        <f t="shared" si="20"/>
        <v>0</v>
      </c>
    </row>
    <row r="380" spans="2:8">
      <c r="B380" s="2"/>
      <c r="C380" s="74">
        <f t="shared" si="21"/>
        <v>1</v>
      </c>
      <c r="D380" s="5"/>
      <c r="E380" s="8" t="str">
        <f t="shared" si="19"/>
        <v/>
      </c>
      <c r="F380" s="5"/>
      <c r="G380" s="11"/>
      <c r="H380" s="13">
        <f t="shared" si="20"/>
        <v>0</v>
      </c>
    </row>
    <row r="381" spans="2:8">
      <c r="B381" s="2"/>
      <c r="C381" s="74">
        <f t="shared" si="21"/>
        <v>1</v>
      </c>
      <c r="D381" s="5"/>
      <c r="E381" s="8" t="str">
        <f t="shared" si="19"/>
        <v/>
      </c>
      <c r="F381" s="5"/>
      <c r="G381" s="11"/>
      <c r="H381" s="13">
        <f t="shared" si="20"/>
        <v>0</v>
      </c>
    </row>
    <row r="382" spans="2:8">
      <c r="B382" s="2"/>
      <c r="C382" s="74">
        <f t="shared" si="21"/>
        <v>1</v>
      </c>
      <c r="D382" s="5"/>
      <c r="E382" s="8" t="str">
        <f t="shared" si="19"/>
        <v/>
      </c>
      <c r="F382" s="5"/>
      <c r="G382" s="11"/>
      <c r="H382" s="13">
        <f t="shared" si="20"/>
        <v>0</v>
      </c>
    </row>
    <row r="383" spans="2:8">
      <c r="B383" s="2"/>
      <c r="C383" s="74">
        <f t="shared" si="21"/>
        <v>1</v>
      </c>
      <c r="D383" s="5"/>
      <c r="E383" s="8" t="str">
        <f t="shared" si="19"/>
        <v/>
      </c>
      <c r="F383" s="5"/>
      <c r="G383" s="11"/>
      <c r="H383" s="13">
        <f t="shared" si="20"/>
        <v>0</v>
      </c>
    </row>
    <row r="384" spans="2:8">
      <c r="B384" s="2"/>
      <c r="C384" s="74">
        <f t="shared" si="21"/>
        <v>1</v>
      </c>
      <c r="D384" s="5"/>
      <c r="E384" s="8" t="str">
        <f t="shared" si="19"/>
        <v/>
      </c>
      <c r="F384" s="5"/>
      <c r="G384" s="11"/>
      <c r="H384" s="13">
        <f t="shared" si="20"/>
        <v>0</v>
      </c>
    </row>
    <row r="385" spans="2:8">
      <c r="B385" s="2"/>
      <c r="C385" s="74">
        <f t="shared" si="21"/>
        <v>1</v>
      </c>
      <c r="D385" s="5"/>
      <c r="E385" s="8" t="str">
        <f t="shared" si="19"/>
        <v/>
      </c>
      <c r="F385" s="5"/>
      <c r="G385" s="11"/>
      <c r="H385" s="13">
        <f t="shared" si="20"/>
        <v>0</v>
      </c>
    </row>
    <row r="386" spans="2:8">
      <c r="B386" s="2"/>
      <c r="C386" s="74">
        <f t="shared" si="21"/>
        <v>1</v>
      </c>
      <c r="D386" s="5"/>
      <c r="E386" s="8" t="str">
        <f t="shared" si="19"/>
        <v/>
      </c>
      <c r="F386" s="5"/>
      <c r="G386" s="11"/>
      <c r="H386" s="13">
        <f t="shared" si="20"/>
        <v>0</v>
      </c>
    </row>
    <row r="387" spans="2:8">
      <c r="B387" s="2"/>
      <c r="C387" s="74">
        <f t="shared" si="21"/>
        <v>1</v>
      </c>
      <c r="D387" s="5"/>
      <c r="E387" s="8" t="str">
        <f t="shared" si="19"/>
        <v/>
      </c>
      <c r="F387" s="5"/>
      <c r="G387" s="11"/>
      <c r="H387" s="13">
        <f t="shared" si="20"/>
        <v>0</v>
      </c>
    </row>
    <row r="388" spans="2:8">
      <c r="B388" s="2"/>
      <c r="C388" s="74">
        <f t="shared" si="21"/>
        <v>1</v>
      </c>
      <c r="D388" s="5"/>
      <c r="E388" s="8" t="str">
        <f t="shared" si="19"/>
        <v/>
      </c>
      <c r="F388" s="5"/>
      <c r="G388" s="11"/>
      <c r="H388" s="13">
        <f t="shared" si="20"/>
        <v>0</v>
      </c>
    </row>
    <row r="389" spans="2:8">
      <c r="B389" s="2"/>
      <c r="C389" s="74">
        <f t="shared" si="21"/>
        <v>1</v>
      </c>
      <c r="D389" s="5"/>
      <c r="E389" s="8" t="str">
        <f t="shared" ref="E389:E452" si="22">IF(D389="","",VLOOKUP(D389,cadvenzona,2,TRUE))</f>
        <v/>
      </c>
      <c r="F389" s="5"/>
      <c r="G389" s="11"/>
      <c r="H389" s="13">
        <f t="shared" ref="H389:H452" si="23">VLOOKUP(G389,tabcom,3,TRUE)*G389</f>
        <v>0</v>
      </c>
    </row>
    <row r="390" spans="2:8">
      <c r="B390" s="2"/>
      <c r="C390" s="74">
        <f t="shared" ref="C390:C453" si="24">DATE(YEAR(B390),MONTH(B390),1)</f>
        <v>1</v>
      </c>
      <c r="D390" s="5"/>
      <c r="E390" s="8" t="str">
        <f t="shared" si="22"/>
        <v/>
      </c>
      <c r="F390" s="5"/>
      <c r="G390" s="11"/>
      <c r="H390" s="13">
        <f t="shared" si="23"/>
        <v>0</v>
      </c>
    </row>
    <row r="391" spans="2:8">
      <c r="B391" s="2"/>
      <c r="C391" s="74">
        <f t="shared" si="24"/>
        <v>1</v>
      </c>
      <c r="D391" s="5"/>
      <c r="E391" s="8" t="str">
        <f t="shared" si="22"/>
        <v/>
      </c>
      <c r="F391" s="5"/>
      <c r="G391" s="11"/>
      <c r="H391" s="13">
        <f t="shared" si="23"/>
        <v>0</v>
      </c>
    </row>
    <row r="392" spans="2:8">
      <c r="B392" s="2"/>
      <c r="C392" s="74">
        <f t="shared" si="24"/>
        <v>1</v>
      </c>
      <c r="D392" s="5"/>
      <c r="E392" s="8" t="str">
        <f t="shared" si="22"/>
        <v/>
      </c>
      <c r="F392" s="5"/>
      <c r="G392" s="11"/>
      <c r="H392" s="13">
        <f t="shared" si="23"/>
        <v>0</v>
      </c>
    </row>
    <row r="393" spans="2:8">
      <c r="B393" s="2"/>
      <c r="C393" s="74">
        <f t="shared" si="24"/>
        <v>1</v>
      </c>
      <c r="D393" s="5"/>
      <c r="E393" s="8" t="str">
        <f t="shared" si="22"/>
        <v/>
      </c>
      <c r="F393" s="5"/>
      <c r="G393" s="11"/>
      <c r="H393" s="13">
        <f t="shared" si="23"/>
        <v>0</v>
      </c>
    </row>
    <row r="394" spans="2:8">
      <c r="B394" s="2"/>
      <c r="C394" s="74">
        <f t="shared" si="24"/>
        <v>1</v>
      </c>
      <c r="D394" s="5"/>
      <c r="E394" s="8" t="str">
        <f t="shared" si="22"/>
        <v/>
      </c>
      <c r="F394" s="5"/>
      <c r="G394" s="11"/>
      <c r="H394" s="13">
        <f t="shared" si="23"/>
        <v>0</v>
      </c>
    </row>
    <row r="395" spans="2:8">
      <c r="B395" s="2"/>
      <c r="C395" s="74">
        <f t="shared" si="24"/>
        <v>1</v>
      </c>
      <c r="D395" s="5"/>
      <c r="E395" s="8" t="str">
        <f t="shared" si="22"/>
        <v/>
      </c>
      <c r="F395" s="5"/>
      <c r="G395" s="11"/>
      <c r="H395" s="13">
        <f t="shared" si="23"/>
        <v>0</v>
      </c>
    </row>
    <row r="396" spans="2:8">
      <c r="B396" s="2"/>
      <c r="C396" s="74">
        <f t="shared" si="24"/>
        <v>1</v>
      </c>
      <c r="D396" s="5"/>
      <c r="E396" s="8" t="str">
        <f t="shared" si="22"/>
        <v/>
      </c>
      <c r="F396" s="5"/>
      <c r="G396" s="11"/>
      <c r="H396" s="13">
        <f t="shared" si="23"/>
        <v>0</v>
      </c>
    </row>
    <row r="397" spans="2:8">
      <c r="B397" s="2"/>
      <c r="C397" s="74">
        <f t="shared" si="24"/>
        <v>1</v>
      </c>
      <c r="D397" s="5"/>
      <c r="E397" s="8" t="str">
        <f t="shared" si="22"/>
        <v/>
      </c>
      <c r="F397" s="5"/>
      <c r="G397" s="11"/>
      <c r="H397" s="13">
        <f t="shared" si="23"/>
        <v>0</v>
      </c>
    </row>
    <row r="398" spans="2:8">
      <c r="B398" s="2"/>
      <c r="C398" s="74">
        <f t="shared" si="24"/>
        <v>1</v>
      </c>
      <c r="D398" s="5"/>
      <c r="E398" s="8" t="str">
        <f t="shared" si="22"/>
        <v/>
      </c>
      <c r="F398" s="5"/>
      <c r="G398" s="11"/>
      <c r="H398" s="13">
        <f t="shared" si="23"/>
        <v>0</v>
      </c>
    </row>
    <row r="399" spans="2:8">
      <c r="B399" s="2"/>
      <c r="C399" s="74">
        <f t="shared" si="24"/>
        <v>1</v>
      </c>
      <c r="D399" s="5"/>
      <c r="E399" s="8" t="str">
        <f t="shared" si="22"/>
        <v/>
      </c>
      <c r="F399" s="5"/>
      <c r="G399" s="11"/>
      <c r="H399" s="13">
        <f t="shared" si="23"/>
        <v>0</v>
      </c>
    </row>
    <row r="400" spans="2:8">
      <c r="B400" s="2"/>
      <c r="C400" s="74">
        <f t="shared" si="24"/>
        <v>1</v>
      </c>
      <c r="D400" s="5"/>
      <c r="E400" s="8" t="str">
        <f t="shared" si="22"/>
        <v/>
      </c>
      <c r="F400" s="5"/>
      <c r="G400" s="11"/>
      <c r="H400" s="13">
        <f t="shared" si="23"/>
        <v>0</v>
      </c>
    </row>
    <row r="401" spans="2:8">
      <c r="B401" s="2"/>
      <c r="C401" s="74">
        <f t="shared" si="24"/>
        <v>1</v>
      </c>
      <c r="D401" s="5"/>
      <c r="E401" s="8" t="str">
        <f t="shared" si="22"/>
        <v/>
      </c>
      <c r="F401" s="5"/>
      <c r="G401" s="11"/>
      <c r="H401" s="13">
        <f t="shared" si="23"/>
        <v>0</v>
      </c>
    </row>
    <row r="402" spans="2:8">
      <c r="B402" s="2"/>
      <c r="C402" s="74">
        <f t="shared" si="24"/>
        <v>1</v>
      </c>
      <c r="D402" s="5"/>
      <c r="E402" s="8" t="str">
        <f t="shared" si="22"/>
        <v/>
      </c>
      <c r="F402" s="5"/>
      <c r="G402" s="11"/>
      <c r="H402" s="13">
        <f t="shared" si="23"/>
        <v>0</v>
      </c>
    </row>
    <row r="403" spans="2:8">
      <c r="B403" s="2"/>
      <c r="C403" s="74">
        <f t="shared" si="24"/>
        <v>1</v>
      </c>
      <c r="D403" s="5"/>
      <c r="E403" s="8" t="str">
        <f t="shared" si="22"/>
        <v/>
      </c>
      <c r="F403" s="5"/>
      <c r="G403" s="11"/>
      <c r="H403" s="13">
        <f t="shared" si="23"/>
        <v>0</v>
      </c>
    </row>
    <row r="404" spans="2:8">
      <c r="B404" s="2"/>
      <c r="C404" s="74">
        <f t="shared" si="24"/>
        <v>1</v>
      </c>
      <c r="D404" s="5"/>
      <c r="E404" s="8" t="str">
        <f t="shared" si="22"/>
        <v/>
      </c>
      <c r="F404" s="5"/>
      <c r="G404" s="11"/>
      <c r="H404" s="13">
        <f t="shared" si="23"/>
        <v>0</v>
      </c>
    </row>
    <row r="405" spans="2:8">
      <c r="B405" s="2"/>
      <c r="C405" s="74">
        <f t="shared" si="24"/>
        <v>1</v>
      </c>
      <c r="D405" s="5"/>
      <c r="E405" s="8" t="str">
        <f t="shared" si="22"/>
        <v/>
      </c>
      <c r="F405" s="5"/>
      <c r="G405" s="11"/>
      <c r="H405" s="13">
        <f t="shared" si="23"/>
        <v>0</v>
      </c>
    </row>
    <row r="406" spans="2:8">
      <c r="B406" s="2"/>
      <c r="C406" s="74">
        <f t="shared" si="24"/>
        <v>1</v>
      </c>
      <c r="D406" s="5"/>
      <c r="E406" s="8" t="str">
        <f t="shared" si="22"/>
        <v/>
      </c>
      <c r="F406" s="5"/>
      <c r="G406" s="11"/>
      <c r="H406" s="13">
        <f t="shared" si="23"/>
        <v>0</v>
      </c>
    </row>
    <row r="407" spans="2:8">
      <c r="B407" s="2"/>
      <c r="C407" s="74">
        <f t="shared" si="24"/>
        <v>1</v>
      </c>
      <c r="D407" s="5"/>
      <c r="E407" s="8" t="str">
        <f t="shared" si="22"/>
        <v/>
      </c>
      <c r="F407" s="5"/>
      <c r="G407" s="11"/>
      <c r="H407" s="13">
        <f t="shared" si="23"/>
        <v>0</v>
      </c>
    </row>
    <row r="408" spans="2:8">
      <c r="B408" s="2"/>
      <c r="C408" s="74">
        <f t="shared" si="24"/>
        <v>1</v>
      </c>
      <c r="D408" s="5"/>
      <c r="E408" s="8" t="str">
        <f t="shared" si="22"/>
        <v/>
      </c>
      <c r="F408" s="5"/>
      <c r="G408" s="11"/>
      <c r="H408" s="13">
        <f t="shared" si="23"/>
        <v>0</v>
      </c>
    </row>
    <row r="409" spans="2:8">
      <c r="B409" s="2"/>
      <c r="C409" s="74">
        <f t="shared" si="24"/>
        <v>1</v>
      </c>
      <c r="D409" s="5"/>
      <c r="E409" s="8" t="str">
        <f t="shared" si="22"/>
        <v/>
      </c>
      <c r="F409" s="5"/>
      <c r="G409" s="11"/>
      <c r="H409" s="13">
        <f t="shared" si="23"/>
        <v>0</v>
      </c>
    </row>
    <row r="410" spans="2:8">
      <c r="B410" s="2"/>
      <c r="C410" s="74">
        <f t="shared" si="24"/>
        <v>1</v>
      </c>
      <c r="D410" s="5"/>
      <c r="E410" s="8" t="str">
        <f t="shared" si="22"/>
        <v/>
      </c>
      <c r="F410" s="5"/>
      <c r="G410" s="11"/>
      <c r="H410" s="13">
        <f t="shared" si="23"/>
        <v>0</v>
      </c>
    </row>
    <row r="411" spans="2:8">
      <c r="B411" s="2"/>
      <c r="C411" s="74">
        <f t="shared" si="24"/>
        <v>1</v>
      </c>
      <c r="D411" s="5"/>
      <c r="E411" s="8" t="str">
        <f t="shared" si="22"/>
        <v/>
      </c>
      <c r="F411" s="5"/>
      <c r="G411" s="11"/>
      <c r="H411" s="13">
        <f t="shared" si="23"/>
        <v>0</v>
      </c>
    </row>
    <row r="412" spans="2:8">
      <c r="B412" s="2"/>
      <c r="C412" s="74">
        <f t="shared" si="24"/>
        <v>1</v>
      </c>
      <c r="D412" s="5"/>
      <c r="E412" s="8" t="str">
        <f t="shared" si="22"/>
        <v/>
      </c>
      <c r="F412" s="5"/>
      <c r="G412" s="11"/>
      <c r="H412" s="13">
        <f t="shared" si="23"/>
        <v>0</v>
      </c>
    </row>
    <row r="413" spans="2:8">
      <c r="B413" s="2"/>
      <c r="C413" s="74">
        <f t="shared" si="24"/>
        <v>1</v>
      </c>
      <c r="D413" s="5"/>
      <c r="E413" s="8" t="str">
        <f t="shared" si="22"/>
        <v/>
      </c>
      <c r="F413" s="5"/>
      <c r="G413" s="11"/>
      <c r="H413" s="13">
        <f t="shared" si="23"/>
        <v>0</v>
      </c>
    </row>
    <row r="414" spans="2:8">
      <c r="B414" s="2"/>
      <c r="C414" s="74">
        <f t="shared" si="24"/>
        <v>1</v>
      </c>
      <c r="D414" s="5"/>
      <c r="E414" s="8" t="str">
        <f t="shared" si="22"/>
        <v/>
      </c>
      <c r="F414" s="5"/>
      <c r="G414" s="11"/>
      <c r="H414" s="13">
        <f t="shared" si="23"/>
        <v>0</v>
      </c>
    </row>
    <row r="415" spans="2:8">
      <c r="B415" s="2"/>
      <c r="C415" s="74">
        <f t="shared" si="24"/>
        <v>1</v>
      </c>
      <c r="D415" s="5"/>
      <c r="E415" s="8" t="str">
        <f t="shared" si="22"/>
        <v/>
      </c>
      <c r="F415" s="5"/>
      <c r="G415" s="11"/>
      <c r="H415" s="13">
        <f t="shared" si="23"/>
        <v>0</v>
      </c>
    </row>
    <row r="416" spans="2:8">
      <c r="B416" s="2"/>
      <c r="C416" s="74">
        <f t="shared" si="24"/>
        <v>1</v>
      </c>
      <c r="D416" s="5"/>
      <c r="E416" s="8" t="str">
        <f t="shared" si="22"/>
        <v/>
      </c>
      <c r="F416" s="5"/>
      <c r="G416" s="11"/>
      <c r="H416" s="13">
        <f t="shared" si="23"/>
        <v>0</v>
      </c>
    </row>
    <row r="417" spans="2:8">
      <c r="B417" s="2"/>
      <c r="C417" s="74">
        <f t="shared" si="24"/>
        <v>1</v>
      </c>
      <c r="D417" s="5"/>
      <c r="E417" s="8" t="str">
        <f t="shared" si="22"/>
        <v/>
      </c>
      <c r="F417" s="5"/>
      <c r="G417" s="11"/>
      <c r="H417" s="13">
        <f t="shared" si="23"/>
        <v>0</v>
      </c>
    </row>
    <row r="418" spans="2:8">
      <c r="B418" s="2"/>
      <c r="C418" s="74">
        <f t="shared" si="24"/>
        <v>1</v>
      </c>
      <c r="D418" s="5"/>
      <c r="E418" s="8" t="str">
        <f t="shared" si="22"/>
        <v/>
      </c>
      <c r="F418" s="5"/>
      <c r="G418" s="11"/>
      <c r="H418" s="13">
        <f t="shared" si="23"/>
        <v>0</v>
      </c>
    </row>
    <row r="419" spans="2:8">
      <c r="B419" s="2"/>
      <c r="C419" s="74">
        <f t="shared" si="24"/>
        <v>1</v>
      </c>
      <c r="D419" s="5"/>
      <c r="E419" s="8" t="str">
        <f t="shared" si="22"/>
        <v/>
      </c>
      <c r="F419" s="5"/>
      <c r="G419" s="11"/>
      <c r="H419" s="13">
        <f t="shared" si="23"/>
        <v>0</v>
      </c>
    </row>
    <row r="420" spans="2:8">
      <c r="B420" s="2"/>
      <c r="C420" s="74">
        <f t="shared" si="24"/>
        <v>1</v>
      </c>
      <c r="D420" s="5"/>
      <c r="E420" s="8" t="str">
        <f t="shared" si="22"/>
        <v/>
      </c>
      <c r="F420" s="5"/>
      <c r="G420" s="11"/>
      <c r="H420" s="13">
        <f t="shared" si="23"/>
        <v>0</v>
      </c>
    </row>
    <row r="421" spans="2:8">
      <c r="B421" s="2"/>
      <c r="C421" s="74">
        <f t="shared" si="24"/>
        <v>1</v>
      </c>
      <c r="D421" s="5"/>
      <c r="E421" s="8" t="str">
        <f t="shared" si="22"/>
        <v/>
      </c>
      <c r="F421" s="5"/>
      <c r="G421" s="11"/>
      <c r="H421" s="13">
        <f t="shared" si="23"/>
        <v>0</v>
      </c>
    </row>
    <row r="422" spans="2:8">
      <c r="B422" s="2"/>
      <c r="C422" s="74">
        <f t="shared" si="24"/>
        <v>1</v>
      </c>
      <c r="D422" s="5"/>
      <c r="E422" s="8" t="str">
        <f t="shared" si="22"/>
        <v/>
      </c>
      <c r="F422" s="5"/>
      <c r="G422" s="11"/>
      <c r="H422" s="13">
        <f t="shared" si="23"/>
        <v>0</v>
      </c>
    </row>
    <row r="423" spans="2:8">
      <c r="B423" s="2"/>
      <c r="C423" s="74">
        <f t="shared" si="24"/>
        <v>1</v>
      </c>
      <c r="D423" s="5"/>
      <c r="E423" s="8" t="str">
        <f t="shared" si="22"/>
        <v/>
      </c>
      <c r="F423" s="5"/>
      <c r="G423" s="11"/>
      <c r="H423" s="13">
        <f t="shared" si="23"/>
        <v>0</v>
      </c>
    </row>
    <row r="424" spans="2:8">
      <c r="B424" s="2"/>
      <c r="C424" s="74">
        <f t="shared" si="24"/>
        <v>1</v>
      </c>
      <c r="D424" s="5"/>
      <c r="E424" s="8" t="str">
        <f t="shared" si="22"/>
        <v/>
      </c>
      <c r="F424" s="5"/>
      <c r="G424" s="11"/>
      <c r="H424" s="13">
        <f t="shared" si="23"/>
        <v>0</v>
      </c>
    </row>
    <row r="425" spans="2:8">
      <c r="B425" s="2"/>
      <c r="C425" s="74">
        <f t="shared" si="24"/>
        <v>1</v>
      </c>
      <c r="D425" s="5"/>
      <c r="E425" s="8" t="str">
        <f t="shared" si="22"/>
        <v/>
      </c>
      <c r="F425" s="5"/>
      <c r="G425" s="11"/>
      <c r="H425" s="13">
        <f t="shared" si="23"/>
        <v>0</v>
      </c>
    </row>
    <row r="426" spans="2:8">
      <c r="B426" s="2"/>
      <c r="C426" s="74">
        <f t="shared" si="24"/>
        <v>1</v>
      </c>
      <c r="D426" s="5"/>
      <c r="E426" s="8" t="str">
        <f t="shared" si="22"/>
        <v/>
      </c>
      <c r="F426" s="5"/>
      <c r="G426" s="11"/>
      <c r="H426" s="13">
        <f t="shared" si="23"/>
        <v>0</v>
      </c>
    </row>
    <row r="427" spans="2:8">
      <c r="B427" s="2"/>
      <c r="C427" s="74">
        <f t="shared" si="24"/>
        <v>1</v>
      </c>
      <c r="D427" s="5"/>
      <c r="E427" s="8" t="str">
        <f t="shared" si="22"/>
        <v/>
      </c>
      <c r="F427" s="5"/>
      <c r="G427" s="11"/>
      <c r="H427" s="13">
        <f t="shared" si="23"/>
        <v>0</v>
      </c>
    </row>
    <row r="428" spans="2:8">
      <c r="B428" s="2"/>
      <c r="C428" s="74">
        <f t="shared" si="24"/>
        <v>1</v>
      </c>
      <c r="D428" s="5"/>
      <c r="E428" s="8" t="str">
        <f t="shared" si="22"/>
        <v/>
      </c>
      <c r="F428" s="5"/>
      <c r="G428" s="11"/>
      <c r="H428" s="13">
        <f t="shared" si="23"/>
        <v>0</v>
      </c>
    </row>
    <row r="429" spans="2:8">
      <c r="B429" s="2"/>
      <c r="C429" s="74">
        <f t="shared" si="24"/>
        <v>1</v>
      </c>
      <c r="D429" s="5"/>
      <c r="E429" s="8" t="str">
        <f t="shared" si="22"/>
        <v/>
      </c>
      <c r="F429" s="5"/>
      <c r="G429" s="11"/>
      <c r="H429" s="13">
        <f t="shared" si="23"/>
        <v>0</v>
      </c>
    </row>
    <row r="430" spans="2:8">
      <c r="B430" s="2"/>
      <c r="C430" s="74">
        <f t="shared" si="24"/>
        <v>1</v>
      </c>
      <c r="D430" s="5"/>
      <c r="E430" s="8" t="str">
        <f t="shared" si="22"/>
        <v/>
      </c>
      <c r="F430" s="5"/>
      <c r="G430" s="11"/>
      <c r="H430" s="13">
        <f t="shared" si="23"/>
        <v>0</v>
      </c>
    </row>
    <row r="431" spans="2:8">
      <c r="B431" s="2"/>
      <c r="C431" s="74">
        <f t="shared" si="24"/>
        <v>1</v>
      </c>
      <c r="D431" s="5"/>
      <c r="E431" s="8" t="str">
        <f t="shared" si="22"/>
        <v/>
      </c>
      <c r="F431" s="5"/>
      <c r="G431" s="11"/>
      <c r="H431" s="13">
        <f t="shared" si="23"/>
        <v>0</v>
      </c>
    </row>
    <row r="432" spans="2:8">
      <c r="B432" s="2"/>
      <c r="C432" s="74">
        <f t="shared" si="24"/>
        <v>1</v>
      </c>
      <c r="D432" s="5"/>
      <c r="E432" s="8" t="str">
        <f t="shared" si="22"/>
        <v/>
      </c>
      <c r="F432" s="5"/>
      <c r="G432" s="11"/>
      <c r="H432" s="13">
        <f t="shared" si="23"/>
        <v>0</v>
      </c>
    </row>
    <row r="433" spans="2:8">
      <c r="B433" s="2"/>
      <c r="C433" s="74">
        <f t="shared" si="24"/>
        <v>1</v>
      </c>
      <c r="D433" s="5"/>
      <c r="E433" s="8" t="str">
        <f t="shared" si="22"/>
        <v/>
      </c>
      <c r="F433" s="5"/>
      <c r="G433" s="11"/>
      <c r="H433" s="13">
        <f t="shared" si="23"/>
        <v>0</v>
      </c>
    </row>
    <row r="434" spans="2:8">
      <c r="B434" s="2"/>
      <c r="C434" s="74">
        <f t="shared" si="24"/>
        <v>1</v>
      </c>
      <c r="D434" s="5"/>
      <c r="E434" s="8" t="str">
        <f t="shared" si="22"/>
        <v/>
      </c>
      <c r="F434" s="5"/>
      <c r="G434" s="11"/>
      <c r="H434" s="13">
        <f t="shared" si="23"/>
        <v>0</v>
      </c>
    </row>
    <row r="435" spans="2:8">
      <c r="B435" s="2"/>
      <c r="C435" s="74">
        <f t="shared" si="24"/>
        <v>1</v>
      </c>
      <c r="D435" s="5"/>
      <c r="E435" s="8" t="str">
        <f t="shared" si="22"/>
        <v/>
      </c>
      <c r="F435" s="5"/>
      <c r="G435" s="11"/>
      <c r="H435" s="13">
        <f t="shared" si="23"/>
        <v>0</v>
      </c>
    </row>
    <row r="436" spans="2:8">
      <c r="B436" s="2"/>
      <c r="C436" s="74">
        <f t="shared" si="24"/>
        <v>1</v>
      </c>
      <c r="D436" s="5"/>
      <c r="E436" s="8" t="str">
        <f t="shared" si="22"/>
        <v/>
      </c>
      <c r="F436" s="5"/>
      <c r="G436" s="11"/>
      <c r="H436" s="13">
        <f t="shared" si="23"/>
        <v>0</v>
      </c>
    </row>
    <row r="437" spans="2:8">
      <c r="B437" s="2"/>
      <c r="C437" s="74">
        <f t="shared" si="24"/>
        <v>1</v>
      </c>
      <c r="D437" s="5"/>
      <c r="E437" s="8" t="str">
        <f t="shared" si="22"/>
        <v/>
      </c>
      <c r="F437" s="5"/>
      <c r="G437" s="11"/>
      <c r="H437" s="13">
        <f t="shared" si="23"/>
        <v>0</v>
      </c>
    </row>
    <row r="438" spans="2:8">
      <c r="B438" s="2"/>
      <c r="C438" s="74">
        <f t="shared" si="24"/>
        <v>1</v>
      </c>
      <c r="D438" s="5"/>
      <c r="E438" s="8" t="str">
        <f t="shared" si="22"/>
        <v/>
      </c>
      <c r="F438" s="5"/>
      <c r="G438" s="11"/>
      <c r="H438" s="13">
        <f t="shared" si="23"/>
        <v>0</v>
      </c>
    </row>
    <row r="439" spans="2:8">
      <c r="B439" s="2"/>
      <c r="C439" s="74">
        <f t="shared" si="24"/>
        <v>1</v>
      </c>
      <c r="D439" s="5"/>
      <c r="E439" s="8" t="str">
        <f t="shared" si="22"/>
        <v/>
      </c>
      <c r="F439" s="5"/>
      <c r="G439" s="11"/>
      <c r="H439" s="13">
        <f t="shared" si="23"/>
        <v>0</v>
      </c>
    </row>
    <row r="440" spans="2:8">
      <c r="B440" s="2"/>
      <c r="C440" s="74">
        <f t="shared" si="24"/>
        <v>1</v>
      </c>
      <c r="D440" s="5"/>
      <c r="E440" s="8" t="str">
        <f t="shared" si="22"/>
        <v/>
      </c>
      <c r="F440" s="5"/>
      <c r="G440" s="11"/>
      <c r="H440" s="13">
        <f t="shared" si="23"/>
        <v>0</v>
      </c>
    </row>
    <row r="441" spans="2:8">
      <c r="B441" s="2"/>
      <c r="C441" s="74">
        <f t="shared" si="24"/>
        <v>1</v>
      </c>
      <c r="D441" s="5"/>
      <c r="E441" s="8" t="str">
        <f t="shared" si="22"/>
        <v/>
      </c>
      <c r="F441" s="5"/>
      <c r="G441" s="11"/>
      <c r="H441" s="13">
        <f t="shared" si="23"/>
        <v>0</v>
      </c>
    </row>
    <row r="442" spans="2:8">
      <c r="B442" s="2"/>
      <c r="C442" s="74">
        <f t="shared" si="24"/>
        <v>1</v>
      </c>
      <c r="D442" s="5"/>
      <c r="E442" s="8" t="str">
        <f t="shared" si="22"/>
        <v/>
      </c>
      <c r="F442" s="5"/>
      <c r="G442" s="11"/>
      <c r="H442" s="13">
        <f t="shared" si="23"/>
        <v>0</v>
      </c>
    </row>
    <row r="443" spans="2:8">
      <c r="B443" s="2"/>
      <c r="C443" s="74">
        <f t="shared" si="24"/>
        <v>1</v>
      </c>
      <c r="D443" s="5"/>
      <c r="E443" s="8" t="str">
        <f t="shared" si="22"/>
        <v/>
      </c>
      <c r="F443" s="5"/>
      <c r="G443" s="11"/>
      <c r="H443" s="13">
        <f t="shared" si="23"/>
        <v>0</v>
      </c>
    </row>
    <row r="444" spans="2:8">
      <c r="B444" s="2"/>
      <c r="C444" s="74">
        <f t="shared" si="24"/>
        <v>1</v>
      </c>
      <c r="D444" s="5"/>
      <c r="E444" s="8" t="str">
        <f t="shared" si="22"/>
        <v/>
      </c>
      <c r="F444" s="5"/>
      <c r="G444" s="11"/>
      <c r="H444" s="13">
        <f t="shared" si="23"/>
        <v>0</v>
      </c>
    </row>
    <row r="445" spans="2:8">
      <c r="B445" s="2"/>
      <c r="C445" s="74">
        <f t="shared" si="24"/>
        <v>1</v>
      </c>
      <c r="D445" s="5"/>
      <c r="E445" s="8" t="str">
        <f t="shared" si="22"/>
        <v/>
      </c>
      <c r="F445" s="5"/>
      <c r="G445" s="11"/>
      <c r="H445" s="13">
        <f t="shared" si="23"/>
        <v>0</v>
      </c>
    </row>
    <row r="446" spans="2:8">
      <c r="B446" s="2"/>
      <c r="C446" s="74">
        <f t="shared" si="24"/>
        <v>1</v>
      </c>
      <c r="D446" s="5"/>
      <c r="E446" s="8" t="str">
        <f t="shared" si="22"/>
        <v/>
      </c>
      <c r="F446" s="5"/>
      <c r="G446" s="11"/>
      <c r="H446" s="13">
        <f t="shared" si="23"/>
        <v>0</v>
      </c>
    </row>
    <row r="447" spans="2:8">
      <c r="B447" s="2"/>
      <c r="C447" s="74">
        <f t="shared" si="24"/>
        <v>1</v>
      </c>
      <c r="D447" s="5"/>
      <c r="E447" s="8" t="str">
        <f t="shared" si="22"/>
        <v/>
      </c>
      <c r="F447" s="5"/>
      <c r="G447" s="11"/>
      <c r="H447" s="13">
        <f t="shared" si="23"/>
        <v>0</v>
      </c>
    </row>
    <row r="448" spans="2:8">
      <c r="B448" s="2"/>
      <c r="C448" s="74">
        <f t="shared" si="24"/>
        <v>1</v>
      </c>
      <c r="D448" s="5"/>
      <c r="E448" s="8" t="str">
        <f t="shared" si="22"/>
        <v/>
      </c>
      <c r="F448" s="5"/>
      <c r="G448" s="11"/>
      <c r="H448" s="13">
        <f t="shared" si="23"/>
        <v>0</v>
      </c>
    </row>
    <row r="449" spans="2:8">
      <c r="B449" s="2"/>
      <c r="C449" s="74">
        <f t="shared" si="24"/>
        <v>1</v>
      </c>
      <c r="D449" s="5"/>
      <c r="E449" s="8" t="str">
        <f t="shared" si="22"/>
        <v/>
      </c>
      <c r="F449" s="5"/>
      <c r="G449" s="11"/>
      <c r="H449" s="13">
        <f t="shared" si="23"/>
        <v>0</v>
      </c>
    </row>
    <row r="450" spans="2:8">
      <c r="B450" s="2"/>
      <c r="C450" s="74">
        <f t="shared" si="24"/>
        <v>1</v>
      </c>
      <c r="D450" s="5"/>
      <c r="E450" s="8" t="str">
        <f t="shared" si="22"/>
        <v/>
      </c>
      <c r="F450" s="5"/>
      <c r="G450" s="11"/>
      <c r="H450" s="13">
        <f t="shared" si="23"/>
        <v>0</v>
      </c>
    </row>
    <row r="451" spans="2:8">
      <c r="B451" s="2"/>
      <c r="C451" s="74">
        <f t="shared" si="24"/>
        <v>1</v>
      </c>
      <c r="D451" s="5"/>
      <c r="E451" s="8" t="str">
        <f t="shared" si="22"/>
        <v/>
      </c>
      <c r="F451" s="5"/>
      <c r="G451" s="11"/>
      <c r="H451" s="13">
        <f t="shared" si="23"/>
        <v>0</v>
      </c>
    </row>
    <row r="452" spans="2:8">
      <c r="B452" s="2"/>
      <c r="C452" s="74">
        <f t="shared" si="24"/>
        <v>1</v>
      </c>
      <c r="D452" s="5"/>
      <c r="E452" s="8" t="str">
        <f t="shared" si="22"/>
        <v/>
      </c>
      <c r="F452" s="5"/>
      <c r="G452" s="11"/>
      <c r="H452" s="13">
        <f t="shared" si="23"/>
        <v>0</v>
      </c>
    </row>
    <row r="453" spans="2:8">
      <c r="B453" s="2"/>
      <c r="C453" s="74">
        <f t="shared" si="24"/>
        <v>1</v>
      </c>
      <c r="D453" s="5"/>
      <c r="E453" s="8" t="str">
        <f t="shared" ref="E453:E504" si="25">IF(D453="","",VLOOKUP(D453,cadvenzona,2,TRUE))</f>
        <v/>
      </c>
      <c r="F453" s="5"/>
      <c r="G453" s="11"/>
      <c r="H453" s="13">
        <f t="shared" ref="H453:H504" si="26">VLOOKUP(G453,tabcom,3,TRUE)*G453</f>
        <v>0</v>
      </c>
    </row>
    <row r="454" spans="2:8">
      <c r="B454" s="2"/>
      <c r="C454" s="74">
        <f t="shared" ref="C454:C504" si="27">DATE(YEAR(B454),MONTH(B454),1)</f>
        <v>1</v>
      </c>
      <c r="D454" s="5"/>
      <c r="E454" s="8" t="str">
        <f t="shared" si="25"/>
        <v/>
      </c>
      <c r="F454" s="5"/>
      <c r="G454" s="11"/>
      <c r="H454" s="13">
        <f t="shared" si="26"/>
        <v>0</v>
      </c>
    </row>
    <row r="455" spans="2:8">
      <c r="B455" s="2"/>
      <c r="C455" s="74">
        <f t="shared" si="27"/>
        <v>1</v>
      </c>
      <c r="D455" s="5"/>
      <c r="E455" s="8" t="str">
        <f t="shared" si="25"/>
        <v/>
      </c>
      <c r="F455" s="5"/>
      <c r="G455" s="11"/>
      <c r="H455" s="13">
        <f t="shared" si="26"/>
        <v>0</v>
      </c>
    </row>
    <row r="456" spans="2:8">
      <c r="B456" s="2"/>
      <c r="C456" s="74">
        <f t="shared" si="27"/>
        <v>1</v>
      </c>
      <c r="D456" s="5"/>
      <c r="E456" s="8" t="str">
        <f t="shared" si="25"/>
        <v/>
      </c>
      <c r="F456" s="5"/>
      <c r="G456" s="11"/>
      <c r="H456" s="13">
        <f t="shared" si="26"/>
        <v>0</v>
      </c>
    </row>
    <row r="457" spans="2:8">
      <c r="B457" s="2"/>
      <c r="C457" s="74">
        <f t="shared" si="27"/>
        <v>1</v>
      </c>
      <c r="D457" s="5"/>
      <c r="E457" s="8" t="str">
        <f t="shared" si="25"/>
        <v/>
      </c>
      <c r="F457" s="5"/>
      <c r="G457" s="11"/>
      <c r="H457" s="13">
        <f t="shared" si="26"/>
        <v>0</v>
      </c>
    </row>
    <row r="458" spans="2:8">
      <c r="B458" s="2"/>
      <c r="C458" s="74">
        <f t="shared" si="27"/>
        <v>1</v>
      </c>
      <c r="D458" s="5"/>
      <c r="E458" s="8" t="str">
        <f t="shared" si="25"/>
        <v/>
      </c>
      <c r="F458" s="5"/>
      <c r="G458" s="11"/>
      <c r="H458" s="13">
        <f t="shared" si="26"/>
        <v>0</v>
      </c>
    </row>
    <row r="459" spans="2:8">
      <c r="B459" s="2"/>
      <c r="C459" s="74">
        <f t="shared" si="27"/>
        <v>1</v>
      </c>
      <c r="D459" s="5"/>
      <c r="E459" s="8" t="str">
        <f t="shared" si="25"/>
        <v/>
      </c>
      <c r="F459" s="5"/>
      <c r="G459" s="11"/>
      <c r="H459" s="13">
        <f t="shared" si="26"/>
        <v>0</v>
      </c>
    </row>
    <row r="460" spans="2:8">
      <c r="B460" s="2"/>
      <c r="C460" s="74">
        <f t="shared" si="27"/>
        <v>1</v>
      </c>
      <c r="D460" s="5"/>
      <c r="E460" s="8" t="str">
        <f t="shared" si="25"/>
        <v/>
      </c>
      <c r="F460" s="5"/>
      <c r="G460" s="11"/>
      <c r="H460" s="13">
        <f t="shared" si="26"/>
        <v>0</v>
      </c>
    </row>
    <row r="461" spans="2:8">
      <c r="B461" s="2"/>
      <c r="C461" s="74">
        <f t="shared" si="27"/>
        <v>1</v>
      </c>
      <c r="D461" s="5"/>
      <c r="E461" s="8" t="str">
        <f t="shared" si="25"/>
        <v/>
      </c>
      <c r="F461" s="5"/>
      <c r="G461" s="11"/>
      <c r="H461" s="13">
        <f t="shared" si="26"/>
        <v>0</v>
      </c>
    </row>
    <row r="462" spans="2:8">
      <c r="B462" s="2"/>
      <c r="C462" s="74">
        <f t="shared" si="27"/>
        <v>1</v>
      </c>
      <c r="D462" s="5"/>
      <c r="E462" s="8" t="str">
        <f t="shared" si="25"/>
        <v/>
      </c>
      <c r="F462" s="5"/>
      <c r="G462" s="11"/>
      <c r="H462" s="13">
        <f t="shared" si="26"/>
        <v>0</v>
      </c>
    </row>
    <row r="463" spans="2:8">
      <c r="B463" s="2"/>
      <c r="C463" s="74">
        <f t="shared" si="27"/>
        <v>1</v>
      </c>
      <c r="D463" s="5"/>
      <c r="E463" s="8" t="str">
        <f t="shared" si="25"/>
        <v/>
      </c>
      <c r="F463" s="5"/>
      <c r="G463" s="11"/>
      <c r="H463" s="13">
        <f t="shared" si="26"/>
        <v>0</v>
      </c>
    </row>
    <row r="464" spans="2:8">
      <c r="B464" s="2"/>
      <c r="C464" s="74">
        <f t="shared" si="27"/>
        <v>1</v>
      </c>
      <c r="D464" s="5"/>
      <c r="E464" s="8" t="str">
        <f t="shared" si="25"/>
        <v/>
      </c>
      <c r="F464" s="5"/>
      <c r="G464" s="11"/>
      <c r="H464" s="13">
        <f t="shared" si="26"/>
        <v>0</v>
      </c>
    </row>
    <row r="465" spans="2:8">
      <c r="B465" s="2"/>
      <c r="C465" s="74">
        <f t="shared" si="27"/>
        <v>1</v>
      </c>
      <c r="D465" s="5"/>
      <c r="E465" s="8" t="str">
        <f t="shared" si="25"/>
        <v/>
      </c>
      <c r="F465" s="5"/>
      <c r="G465" s="11"/>
      <c r="H465" s="13">
        <f t="shared" si="26"/>
        <v>0</v>
      </c>
    </row>
    <row r="466" spans="2:8">
      <c r="B466" s="2"/>
      <c r="C466" s="74">
        <f t="shared" si="27"/>
        <v>1</v>
      </c>
      <c r="D466" s="5"/>
      <c r="E466" s="8" t="str">
        <f t="shared" si="25"/>
        <v/>
      </c>
      <c r="F466" s="5"/>
      <c r="G466" s="11"/>
      <c r="H466" s="13">
        <f t="shared" si="26"/>
        <v>0</v>
      </c>
    </row>
    <row r="467" spans="2:8">
      <c r="B467" s="2"/>
      <c r="C467" s="74">
        <f t="shared" si="27"/>
        <v>1</v>
      </c>
      <c r="D467" s="5"/>
      <c r="E467" s="8" t="str">
        <f t="shared" si="25"/>
        <v/>
      </c>
      <c r="F467" s="5"/>
      <c r="G467" s="11"/>
      <c r="H467" s="13">
        <f t="shared" si="26"/>
        <v>0</v>
      </c>
    </row>
    <row r="468" spans="2:8">
      <c r="B468" s="2"/>
      <c r="C468" s="74">
        <f t="shared" si="27"/>
        <v>1</v>
      </c>
      <c r="D468" s="5"/>
      <c r="E468" s="8" t="str">
        <f t="shared" si="25"/>
        <v/>
      </c>
      <c r="F468" s="5"/>
      <c r="G468" s="11"/>
      <c r="H468" s="13">
        <f t="shared" si="26"/>
        <v>0</v>
      </c>
    </row>
    <row r="469" spans="2:8">
      <c r="B469" s="2"/>
      <c r="C469" s="74">
        <f t="shared" si="27"/>
        <v>1</v>
      </c>
      <c r="D469" s="5"/>
      <c r="E469" s="8" t="str">
        <f t="shared" si="25"/>
        <v/>
      </c>
      <c r="F469" s="5"/>
      <c r="G469" s="11"/>
      <c r="H469" s="13">
        <f t="shared" si="26"/>
        <v>0</v>
      </c>
    </row>
    <row r="470" spans="2:8">
      <c r="B470" s="2"/>
      <c r="C470" s="74">
        <f t="shared" si="27"/>
        <v>1</v>
      </c>
      <c r="D470" s="5"/>
      <c r="E470" s="8" t="str">
        <f t="shared" si="25"/>
        <v/>
      </c>
      <c r="F470" s="5"/>
      <c r="G470" s="11"/>
      <c r="H470" s="13">
        <f t="shared" si="26"/>
        <v>0</v>
      </c>
    </row>
    <row r="471" spans="2:8">
      <c r="B471" s="2"/>
      <c r="C471" s="74">
        <f t="shared" si="27"/>
        <v>1</v>
      </c>
      <c r="D471" s="5"/>
      <c r="E471" s="8" t="str">
        <f t="shared" si="25"/>
        <v/>
      </c>
      <c r="F471" s="5"/>
      <c r="G471" s="11"/>
      <c r="H471" s="13">
        <f t="shared" si="26"/>
        <v>0</v>
      </c>
    </row>
    <row r="472" spans="2:8">
      <c r="B472" s="2"/>
      <c r="C472" s="74">
        <f t="shared" si="27"/>
        <v>1</v>
      </c>
      <c r="D472" s="5"/>
      <c r="E472" s="8" t="str">
        <f t="shared" si="25"/>
        <v/>
      </c>
      <c r="F472" s="5"/>
      <c r="G472" s="11"/>
      <c r="H472" s="13">
        <f t="shared" si="26"/>
        <v>0</v>
      </c>
    </row>
    <row r="473" spans="2:8">
      <c r="B473" s="2"/>
      <c r="C473" s="74">
        <f t="shared" si="27"/>
        <v>1</v>
      </c>
      <c r="D473" s="5"/>
      <c r="E473" s="8" t="str">
        <f t="shared" si="25"/>
        <v/>
      </c>
      <c r="F473" s="5"/>
      <c r="G473" s="11"/>
      <c r="H473" s="13">
        <f t="shared" si="26"/>
        <v>0</v>
      </c>
    </row>
    <row r="474" spans="2:8">
      <c r="B474" s="2"/>
      <c r="C474" s="74">
        <f t="shared" si="27"/>
        <v>1</v>
      </c>
      <c r="D474" s="5"/>
      <c r="E474" s="8" t="str">
        <f t="shared" si="25"/>
        <v/>
      </c>
      <c r="F474" s="5"/>
      <c r="G474" s="11"/>
      <c r="H474" s="13">
        <f t="shared" si="26"/>
        <v>0</v>
      </c>
    </row>
    <row r="475" spans="2:8">
      <c r="B475" s="2"/>
      <c r="C475" s="74">
        <f t="shared" si="27"/>
        <v>1</v>
      </c>
      <c r="D475" s="5"/>
      <c r="E475" s="8" t="str">
        <f t="shared" si="25"/>
        <v/>
      </c>
      <c r="F475" s="5"/>
      <c r="G475" s="11"/>
      <c r="H475" s="13">
        <f t="shared" si="26"/>
        <v>0</v>
      </c>
    </row>
    <row r="476" spans="2:8">
      <c r="B476" s="2"/>
      <c r="C476" s="74">
        <f t="shared" si="27"/>
        <v>1</v>
      </c>
      <c r="D476" s="5"/>
      <c r="E476" s="8" t="str">
        <f t="shared" si="25"/>
        <v/>
      </c>
      <c r="F476" s="5"/>
      <c r="G476" s="11"/>
      <c r="H476" s="13">
        <f t="shared" si="26"/>
        <v>0</v>
      </c>
    </row>
    <row r="477" spans="2:8">
      <c r="B477" s="2"/>
      <c r="C477" s="74">
        <f t="shared" si="27"/>
        <v>1</v>
      </c>
      <c r="D477" s="5"/>
      <c r="E477" s="8" t="str">
        <f t="shared" si="25"/>
        <v/>
      </c>
      <c r="F477" s="5"/>
      <c r="G477" s="11"/>
      <c r="H477" s="13">
        <f t="shared" si="26"/>
        <v>0</v>
      </c>
    </row>
    <row r="478" spans="2:8">
      <c r="B478" s="2"/>
      <c r="C478" s="74">
        <f t="shared" si="27"/>
        <v>1</v>
      </c>
      <c r="D478" s="5"/>
      <c r="E478" s="8" t="str">
        <f t="shared" si="25"/>
        <v/>
      </c>
      <c r="F478" s="5"/>
      <c r="G478" s="11"/>
      <c r="H478" s="13">
        <f t="shared" si="26"/>
        <v>0</v>
      </c>
    </row>
    <row r="479" spans="2:8">
      <c r="B479" s="2"/>
      <c r="C479" s="74">
        <f t="shared" si="27"/>
        <v>1</v>
      </c>
      <c r="D479" s="5"/>
      <c r="E479" s="8" t="str">
        <f t="shared" si="25"/>
        <v/>
      </c>
      <c r="F479" s="5"/>
      <c r="G479" s="11"/>
      <c r="H479" s="13">
        <f t="shared" si="26"/>
        <v>0</v>
      </c>
    </row>
    <row r="480" spans="2:8">
      <c r="B480" s="2"/>
      <c r="C480" s="74">
        <f t="shared" si="27"/>
        <v>1</v>
      </c>
      <c r="D480" s="5"/>
      <c r="E480" s="8" t="str">
        <f t="shared" si="25"/>
        <v/>
      </c>
      <c r="F480" s="5"/>
      <c r="G480" s="11"/>
      <c r="H480" s="13">
        <f t="shared" si="26"/>
        <v>0</v>
      </c>
    </row>
    <row r="481" spans="2:8">
      <c r="B481" s="2"/>
      <c r="C481" s="74">
        <f t="shared" si="27"/>
        <v>1</v>
      </c>
      <c r="D481" s="5"/>
      <c r="E481" s="8" t="str">
        <f t="shared" si="25"/>
        <v/>
      </c>
      <c r="F481" s="5"/>
      <c r="G481" s="11"/>
      <c r="H481" s="13">
        <f t="shared" si="26"/>
        <v>0</v>
      </c>
    </row>
    <row r="482" spans="2:8">
      <c r="B482" s="2"/>
      <c r="C482" s="74">
        <f t="shared" si="27"/>
        <v>1</v>
      </c>
      <c r="D482" s="5"/>
      <c r="E482" s="8" t="str">
        <f t="shared" si="25"/>
        <v/>
      </c>
      <c r="F482" s="5"/>
      <c r="G482" s="11"/>
      <c r="H482" s="13">
        <f t="shared" si="26"/>
        <v>0</v>
      </c>
    </row>
    <row r="483" spans="2:8">
      <c r="B483" s="2"/>
      <c r="C483" s="74">
        <f t="shared" si="27"/>
        <v>1</v>
      </c>
      <c r="D483" s="5"/>
      <c r="E483" s="8" t="str">
        <f t="shared" si="25"/>
        <v/>
      </c>
      <c r="F483" s="5"/>
      <c r="G483" s="11"/>
      <c r="H483" s="13">
        <f t="shared" si="26"/>
        <v>0</v>
      </c>
    </row>
    <row r="484" spans="2:8">
      <c r="B484" s="2"/>
      <c r="C484" s="74">
        <f t="shared" si="27"/>
        <v>1</v>
      </c>
      <c r="D484" s="5"/>
      <c r="E484" s="8" t="str">
        <f t="shared" si="25"/>
        <v/>
      </c>
      <c r="F484" s="5"/>
      <c r="G484" s="11"/>
      <c r="H484" s="13">
        <f t="shared" si="26"/>
        <v>0</v>
      </c>
    </row>
    <row r="485" spans="2:8">
      <c r="B485" s="2"/>
      <c r="C485" s="74">
        <f t="shared" si="27"/>
        <v>1</v>
      </c>
      <c r="D485" s="5"/>
      <c r="E485" s="8" t="str">
        <f t="shared" si="25"/>
        <v/>
      </c>
      <c r="F485" s="5"/>
      <c r="G485" s="11"/>
      <c r="H485" s="13">
        <f t="shared" si="26"/>
        <v>0</v>
      </c>
    </row>
    <row r="486" spans="2:8">
      <c r="B486" s="2"/>
      <c r="C486" s="74">
        <f t="shared" si="27"/>
        <v>1</v>
      </c>
      <c r="D486" s="5"/>
      <c r="E486" s="8" t="str">
        <f t="shared" si="25"/>
        <v/>
      </c>
      <c r="F486" s="5"/>
      <c r="G486" s="11"/>
      <c r="H486" s="13">
        <f t="shared" si="26"/>
        <v>0</v>
      </c>
    </row>
    <row r="487" spans="2:8">
      <c r="B487" s="2"/>
      <c r="C487" s="74">
        <f t="shared" si="27"/>
        <v>1</v>
      </c>
      <c r="D487" s="5"/>
      <c r="E487" s="8" t="str">
        <f t="shared" si="25"/>
        <v/>
      </c>
      <c r="F487" s="5"/>
      <c r="G487" s="11"/>
      <c r="H487" s="13">
        <f t="shared" si="26"/>
        <v>0</v>
      </c>
    </row>
    <row r="488" spans="2:8">
      <c r="B488" s="2"/>
      <c r="C488" s="74">
        <f t="shared" si="27"/>
        <v>1</v>
      </c>
      <c r="D488" s="5"/>
      <c r="E488" s="8" t="str">
        <f t="shared" si="25"/>
        <v/>
      </c>
      <c r="F488" s="5"/>
      <c r="G488" s="11"/>
      <c r="H488" s="13">
        <f t="shared" si="26"/>
        <v>0</v>
      </c>
    </row>
    <row r="489" spans="2:8">
      <c r="B489" s="2"/>
      <c r="C489" s="74">
        <f t="shared" si="27"/>
        <v>1</v>
      </c>
      <c r="D489" s="5"/>
      <c r="E489" s="8" t="str">
        <f t="shared" si="25"/>
        <v/>
      </c>
      <c r="F489" s="5"/>
      <c r="G489" s="11"/>
      <c r="H489" s="13">
        <f t="shared" si="26"/>
        <v>0</v>
      </c>
    </row>
    <row r="490" spans="2:8">
      <c r="B490" s="2"/>
      <c r="C490" s="74">
        <f t="shared" si="27"/>
        <v>1</v>
      </c>
      <c r="D490" s="5"/>
      <c r="E490" s="8" t="str">
        <f t="shared" si="25"/>
        <v/>
      </c>
      <c r="F490" s="5"/>
      <c r="G490" s="11"/>
      <c r="H490" s="13">
        <f t="shared" si="26"/>
        <v>0</v>
      </c>
    </row>
    <row r="491" spans="2:8">
      <c r="B491" s="2"/>
      <c r="C491" s="74">
        <f t="shared" si="27"/>
        <v>1</v>
      </c>
      <c r="D491" s="5"/>
      <c r="E491" s="8" t="str">
        <f t="shared" si="25"/>
        <v/>
      </c>
      <c r="F491" s="5"/>
      <c r="G491" s="11"/>
      <c r="H491" s="13">
        <f t="shared" si="26"/>
        <v>0</v>
      </c>
    </row>
    <row r="492" spans="2:8">
      <c r="B492" s="2"/>
      <c r="C492" s="74">
        <f t="shared" si="27"/>
        <v>1</v>
      </c>
      <c r="D492" s="5"/>
      <c r="E492" s="8" t="str">
        <f t="shared" si="25"/>
        <v/>
      </c>
      <c r="F492" s="5"/>
      <c r="G492" s="11"/>
      <c r="H492" s="13">
        <f t="shared" si="26"/>
        <v>0</v>
      </c>
    </row>
    <row r="493" spans="2:8">
      <c r="B493" s="2"/>
      <c r="C493" s="74">
        <f t="shared" si="27"/>
        <v>1</v>
      </c>
      <c r="D493" s="5"/>
      <c r="E493" s="8" t="str">
        <f t="shared" si="25"/>
        <v/>
      </c>
      <c r="F493" s="5"/>
      <c r="G493" s="11"/>
      <c r="H493" s="13">
        <f t="shared" si="26"/>
        <v>0</v>
      </c>
    </row>
    <row r="494" spans="2:8">
      <c r="B494" s="2"/>
      <c r="C494" s="74">
        <f t="shared" si="27"/>
        <v>1</v>
      </c>
      <c r="D494" s="5"/>
      <c r="E494" s="8" t="str">
        <f t="shared" si="25"/>
        <v/>
      </c>
      <c r="F494" s="5"/>
      <c r="G494" s="11"/>
      <c r="H494" s="13">
        <f t="shared" si="26"/>
        <v>0</v>
      </c>
    </row>
    <row r="495" spans="2:8">
      <c r="B495" s="2"/>
      <c r="C495" s="74">
        <f t="shared" si="27"/>
        <v>1</v>
      </c>
      <c r="D495" s="5"/>
      <c r="E495" s="8" t="str">
        <f t="shared" si="25"/>
        <v/>
      </c>
      <c r="F495" s="5"/>
      <c r="G495" s="11"/>
      <c r="H495" s="13">
        <f t="shared" si="26"/>
        <v>0</v>
      </c>
    </row>
    <row r="496" spans="2:8">
      <c r="B496" s="2"/>
      <c r="C496" s="74">
        <f t="shared" si="27"/>
        <v>1</v>
      </c>
      <c r="D496" s="5"/>
      <c r="E496" s="8" t="str">
        <f t="shared" si="25"/>
        <v/>
      </c>
      <c r="F496" s="5"/>
      <c r="G496" s="11"/>
      <c r="H496" s="13">
        <f t="shared" si="26"/>
        <v>0</v>
      </c>
    </row>
    <row r="497" spans="2:8">
      <c r="B497" s="2"/>
      <c r="C497" s="74">
        <f t="shared" si="27"/>
        <v>1</v>
      </c>
      <c r="D497" s="5"/>
      <c r="E497" s="8" t="str">
        <f t="shared" si="25"/>
        <v/>
      </c>
      <c r="F497" s="5"/>
      <c r="G497" s="11"/>
      <c r="H497" s="13">
        <f t="shared" si="26"/>
        <v>0</v>
      </c>
    </row>
    <row r="498" spans="2:8">
      <c r="B498" s="2"/>
      <c r="C498" s="74">
        <f t="shared" si="27"/>
        <v>1</v>
      </c>
      <c r="D498" s="5"/>
      <c r="E498" s="8" t="str">
        <f t="shared" si="25"/>
        <v/>
      </c>
      <c r="F498" s="5"/>
      <c r="G498" s="11"/>
      <c r="H498" s="13">
        <f t="shared" si="26"/>
        <v>0</v>
      </c>
    </row>
    <row r="499" spans="2:8">
      <c r="B499" s="2"/>
      <c r="C499" s="74">
        <f t="shared" si="27"/>
        <v>1</v>
      </c>
      <c r="D499" s="5"/>
      <c r="E499" s="8" t="str">
        <f t="shared" si="25"/>
        <v/>
      </c>
      <c r="F499" s="5"/>
      <c r="G499" s="11"/>
      <c r="H499" s="13">
        <f t="shared" si="26"/>
        <v>0</v>
      </c>
    </row>
    <row r="500" spans="2:8">
      <c r="B500" s="2"/>
      <c r="C500" s="74">
        <f t="shared" si="27"/>
        <v>1</v>
      </c>
      <c r="D500" s="5"/>
      <c r="E500" s="8" t="str">
        <f t="shared" si="25"/>
        <v/>
      </c>
      <c r="F500" s="5"/>
      <c r="G500" s="11"/>
      <c r="H500" s="13">
        <f t="shared" si="26"/>
        <v>0</v>
      </c>
    </row>
    <row r="501" spans="2:8">
      <c r="B501" s="2"/>
      <c r="C501" s="74">
        <f t="shared" si="27"/>
        <v>1</v>
      </c>
      <c r="D501" s="5"/>
      <c r="E501" s="8" t="str">
        <f t="shared" si="25"/>
        <v/>
      </c>
      <c r="F501" s="5"/>
      <c r="G501" s="11"/>
      <c r="H501" s="13">
        <f t="shared" si="26"/>
        <v>0</v>
      </c>
    </row>
    <row r="502" spans="2:8">
      <c r="B502" s="2"/>
      <c r="C502" s="74">
        <f t="shared" si="27"/>
        <v>1</v>
      </c>
      <c r="D502" s="5"/>
      <c r="E502" s="8" t="str">
        <f t="shared" si="25"/>
        <v/>
      </c>
      <c r="F502" s="5"/>
      <c r="G502" s="11"/>
      <c r="H502" s="13">
        <f t="shared" si="26"/>
        <v>0</v>
      </c>
    </row>
    <row r="503" spans="2:8">
      <c r="B503" s="2"/>
      <c r="C503" s="74">
        <f t="shared" si="27"/>
        <v>1</v>
      </c>
      <c r="D503" s="5"/>
      <c r="E503" s="8" t="str">
        <f t="shared" si="25"/>
        <v/>
      </c>
      <c r="F503" s="5"/>
      <c r="G503" s="11"/>
      <c r="H503" s="13">
        <f t="shared" si="26"/>
        <v>0</v>
      </c>
    </row>
    <row r="504" spans="2:8">
      <c r="B504" s="3"/>
      <c r="C504" s="74">
        <f t="shared" si="27"/>
        <v>1</v>
      </c>
      <c r="D504" s="6"/>
      <c r="E504" s="9" t="str">
        <f t="shared" si="25"/>
        <v/>
      </c>
      <c r="F504" s="6"/>
      <c r="G504" s="12"/>
      <c r="H504" s="13">
        <f t="shared" si="26"/>
        <v>0</v>
      </c>
    </row>
    <row r="505" spans="2:8" ht="14.25" thickBot="1">
      <c r="B505" s="117" t="s">
        <v>50</v>
      </c>
      <c r="C505" s="118"/>
      <c r="D505" s="119"/>
      <c r="E505" s="119"/>
      <c r="F505" s="120"/>
      <c r="G505" s="71">
        <f>SUM(G5:G504)</f>
        <v>506017</v>
      </c>
      <c r="H505" s="72">
        <f>SUM(H5:H504)</f>
        <v>51696.195</v>
      </c>
    </row>
    <row r="506" spans="2:8" ht="14.25">
      <c r="B506" s="73" t="s">
        <v>49</v>
      </c>
      <c r="C506" s="73"/>
    </row>
    <row r="507" spans="2:8" hidden="1"/>
    <row r="508" spans="2:8" hidden="1"/>
    <row r="509" spans="2:8" hidden="1"/>
    <row r="510" spans="2:8" hidden="1"/>
    <row r="511" spans="2:8" hidden="1"/>
    <row r="512" spans="2:8" hidden="1"/>
    <row r="513" hidden="1"/>
    <row r="514" hidden="1"/>
    <row r="515" hidden="1"/>
    <row r="516" hidden="1"/>
    <row r="517" hidden="1"/>
    <row r="518" hidden="1"/>
    <row r="519" hidden="1"/>
    <row r="520" hidden="1"/>
  </sheetData>
  <sheetProtection password="CF7A" sheet="1" objects="1" scenarios="1" autoFilter="0"/>
  <autoFilter ref="B4:H506"/>
  <mergeCells count="2">
    <mergeCell ref="B505:F505"/>
    <mergeCell ref="D2:H2"/>
  </mergeCells>
  <phoneticPr fontId="2" type="noConversion"/>
  <dataValidations count="2">
    <dataValidation type="list" allowBlank="1" showInputMessage="1" showErrorMessage="1" sqref="D5:D504">
      <formula1>cadven</formula1>
    </dataValidation>
    <dataValidation type="list" allowBlank="1" showInputMessage="1" showErrorMessage="1" sqref="F5:F504">
      <formula1>cadprod</formula1>
    </dataValidation>
  </dataValidations>
  <hyperlinks>
    <hyperlink ref="B506" r:id="rId1"/>
  </hyperlinks>
  <pageMargins left="0.78740157499999996" right="0.78740157499999996" top="0.984251969" bottom="0.984251969" header="0.49212598499999999" footer="0.49212598499999999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>
      <pane ySplit="3" topLeftCell="A4" activePane="bottomLeft" state="frozen"/>
      <selection pane="bottomLeft" activeCell="J4" sqref="J4"/>
    </sheetView>
  </sheetViews>
  <sheetFormatPr defaultColWidth="0" defaultRowHeight="13.5" zeroHeight="1"/>
  <cols>
    <col min="1" max="1" width="1.7109375" style="16" customWidth="1"/>
    <col min="2" max="2" width="29.7109375" style="16" customWidth="1"/>
    <col min="3" max="3" width="13.85546875" style="59" customWidth="1"/>
    <col min="4" max="4" width="1.7109375" style="16" customWidth="1"/>
    <col min="5" max="5" width="13.7109375" style="59" customWidth="1"/>
    <col min="6" max="6" width="1.7109375" style="16" customWidth="1"/>
    <col min="7" max="7" width="15.28515625" style="16" customWidth="1"/>
    <col min="8" max="8" width="1.7109375" style="16" customWidth="1"/>
    <col min="9" max="10" width="14.7109375" style="16" customWidth="1"/>
    <col min="11" max="11" width="10.7109375" style="16" customWidth="1"/>
    <col min="12" max="12" width="1.7109375" style="16" customWidth="1"/>
    <col min="13" max="256" width="9.140625" style="16" hidden="1" customWidth="1"/>
    <col min="257" max="16384" width="9.140625" style="16" hidden="1"/>
  </cols>
  <sheetData>
    <row r="1" spans="2:11" s="75" customFormat="1" ht="14.25" thickBot="1">
      <c r="B1" s="75" t="s">
        <v>48</v>
      </c>
      <c r="C1" s="62"/>
      <c r="E1" s="63" t="s">
        <v>47</v>
      </c>
      <c r="G1" s="75" t="s">
        <v>26</v>
      </c>
      <c r="I1" s="63" t="s">
        <v>27</v>
      </c>
      <c r="J1" s="62"/>
    </row>
    <row r="2" spans="2:11" ht="36" customHeight="1">
      <c r="B2" s="122" t="s">
        <v>8</v>
      </c>
      <c r="C2" s="123"/>
      <c r="D2" s="70"/>
      <c r="E2" s="129" t="s">
        <v>12</v>
      </c>
      <c r="F2" s="70"/>
      <c r="G2" s="127" t="s">
        <v>11</v>
      </c>
      <c r="I2" s="124" t="s">
        <v>5</v>
      </c>
      <c r="J2" s="125"/>
      <c r="K2" s="126"/>
    </row>
    <row r="3" spans="2:11" ht="13.5" customHeight="1">
      <c r="B3" s="76" t="s">
        <v>9</v>
      </c>
      <c r="C3" s="77" t="s">
        <v>13</v>
      </c>
      <c r="E3" s="130"/>
      <c r="G3" s="128"/>
      <c r="I3" s="78" t="s">
        <v>3</v>
      </c>
      <c r="J3" s="79" t="s">
        <v>6</v>
      </c>
      <c r="K3" s="80" t="s">
        <v>7</v>
      </c>
    </row>
    <row r="4" spans="2:11">
      <c r="B4" s="85" t="s">
        <v>44</v>
      </c>
      <c r="C4" s="86" t="s">
        <v>14</v>
      </c>
      <c r="E4" s="91" t="s">
        <v>14</v>
      </c>
      <c r="G4" s="94" t="s">
        <v>19</v>
      </c>
      <c r="I4" s="97">
        <v>0</v>
      </c>
      <c r="J4" s="98">
        <v>2000</v>
      </c>
      <c r="K4" s="99">
        <v>3.5000000000000003E-2</v>
      </c>
    </row>
    <row r="5" spans="2:11">
      <c r="B5" s="87" t="s">
        <v>32</v>
      </c>
      <c r="C5" s="88" t="s">
        <v>15</v>
      </c>
      <c r="E5" s="92" t="s">
        <v>15</v>
      </c>
      <c r="G5" s="95" t="s">
        <v>20</v>
      </c>
      <c r="I5" s="81">
        <f>J4+0.01</f>
        <v>2000.01</v>
      </c>
      <c r="J5" s="98">
        <v>5000</v>
      </c>
      <c r="K5" s="99">
        <v>0.05</v>
      </c>
    </row>
    <row r="6" spans="2:11">
      <c r="B6" s="87" t="s">
        <v>38</v>
      </c>
      <c r="C6" s="88" t="s">
        <v>16</v>
      </c>
      <c r="E6" s="92" t="s">
        <v>16</v>
      </c>
      <c r="G6" s="95" t="s">
        <v>21</v>
      </c>
      <c r="I6" s="81">
        <f>J5+0.01</f>
        <v>5000.01</v>
      </c>
      <c r="J6" s="98">
        <v>20000</v>
      </c>
      <c r="K6" s="99">
        <v>7.4999999999999997E-2</v>
      </c>
    </row>
    <row r="7" spans="2:11">
      <c r="B7" s="87" t="s">
        <v>34</v>
      </c>
      <c r="C7" s="88" t="s">
        <v>17</v>
      </c>
      <c r="E7" s="92" t="s">
        <v>17</v>
      </c>
      <c r="G7" s="95" t="s">
        <v>24</v>
      </c>
      <c r="I7" s="81">
        <f>J6+0.01</f>
        <v>20000.009999999998</v>
      </c>
      <c r="J7" s="98">
        <v>50000</v>
      </c>
      <c r="K7" s="99">
        <v>0.1</v>
      </c>
    </row>
    <row r="8" spans="2:11" ht="14.25" thickBot="1">
      <c r="B8" s="87" t="s">
        <v>46</v>
      </c>
      <c r="C8" s="88" t="s">
        <v>18</v>
      </c>
      <c r="E8" s="92" t="s">
        <v>18</v>
      </c>
      <c r="G8" s="95" t="s">
        <v>22</v>
      </c>
      <c r="I8" s="82">
        <f>J7+0.01</f>
        <v>50000.01</v>
      </c>
      <c r="J8" s="100" t="s">
        <v>25</v>
      </c>
      <c r="K8" s="101">
        <v>0.125</v>
      </c>
    </row>
    <row r="9" spans="2:11">
      <c r="B9" s="87" t="s">
        <v>43</v>
      </c>
      <c r="C9" s="88" t="s">
        <v>14</v>
      </c>
      <c r="E9" s="92"/>
      <c r="G9" s="95" t="s">
        <v>23</v>
      </c>
    </row>
    <row r="10" spans="2:11">
      <c r="B10" s="87" t="s">
        <v>41</v>
      </c>
      <c r="C10" s="88" t="s">
        <v>15</v>
      </c>
      <c r="E10" s="92"/>
      <c r="G10" s="95"/>
    </row>
    <row r="11" spans="2:11">
      <c r="B11" s="87" t="s">
        <v>39</v>
      </c>
      <c r="C11" s="88" t="s">
        <v>16</v>
      </c>
      <c r="E11" s="92"/>
      <c r="G11" s="95"/>
    </row>
    <row r="12" spans="2:11">
      <c r="B12" s="87" t="s">
        <v>31</v>
      </c>
      <c r="C12" s="88" t="s">
        <v>17</v>
      </c>
      <c r="E12" s="92"/>
      <c r="G12" s="95"/>
    </row>
    <row r="13" spans="2:11">
      <c r="B13" s="87" t="s">
        <v>33</v>
      </c>
      <c r="C13" s="88" t="s">
        <v>18</v>
      </c>
      <c r="E13" s="92"/>
      <c r="G13" s="95"/>
    </row>
    <row r="14" spans="2:11">
      <c r="B14" s="87" t="s">
        <v>36</v>
      </c>
      <c r="C14" s="88" t="s">
        <v>14</v>
      </c>
      <c r="E14" s="92"/>
      <c r="G14" s="95"/>
    </row>
    <row r="15" spans="2:11">
      <c r="B15" s="87" t="s">
        <v>35</v>
      </c>
      <c r="C15" s="88" t="s">
        <v>15</v>
      </c>
      <c r="E15" s="92"/>
      <c r="G15" s="95"/>
    </row>
    <row r="16" spans="2:11">
      <c r="B16" s="87" t="s">
        <v>40</v>
      </c>
      <c r="C16" s="88" t="s">
        <v>16</v>
      </c>
      <c r="E16" s="92"/>
      <c r="G16" s="95"/>
    </row>
    <row r="17" spans="2:11">
      <c r="B17" s="87" t="s">
        <v>42</v>
      </c>
      <c r="C17" s="88" t="s">
        <v>17</v>
      </c>
      <c r="E17" s="92"/>
      <c r="G17" s="95"/>
    </row>
    <row r="18" spans="2:11" ht="14.25" thickBot="1">
      <c r="B18" s="87" t="s">
        <v>37</v>
      </c>
      <c r="C18" s="88" t="s">
        <v>18</v>
      </c>
      <c r="E18" s="93"/>
      <c r="G18" s="96"/>
    </row>
    <row r="19" spans="2:11">
      <c r="B19" s="87"/>
      <c r="C19" s="88"/>
    </row>
    <row r="20" spans="2:11" ht="13.5" customHeight="1">
      <c r="B20" s="87"/>
      <c r="C20" s="88"/>
      <c r="E20" s="102" t="s">
        <v>81</v>
      </c>
      <c r="G20" s="131" t="s">
        <v>82</v>
      </c>
      <c r="H20" s="131"/>
      <c r="I20" s="131"/>
      <c r="J20" s="131"/>
      <c r="K20" s="131"/>
    </row>
    <row r="21" spans="2:11">
      <c r="B21" s="87"/>
      <c r="C21" s="88"/>
      <c r="G21" s="131"/>
      <c r="H21" s="131"/>
      <c r="I21" s="131"/>
      <c r="J21" s="131"/>
      <c r="K21" s="131"/>
    </row>
    <row r="22" spans="2:11">
      <c r="B22" s="87"/>
      <c r="C22" s="88"/>
      <c r="G22" s="131"/>
      <c r="H22" s="131"/>
      <c r="I22" s="131"/>
      <c r="J22" s="131"/>
      <c r="K22" s="131"/>
    </row>
    <row r="23" spans="2:11">
      <c r="B23" s="87"/>
      <c r="C23" s="88"/>
      <c r="G23" s="131"/>
      <c r="H23" s="131"/>
      <c r="I23" s="131"/>
      <c r="J23" s="131"/>
      <c r="K23" s="131"/>
    </row>
    <row r="24" spans="2:11">
      <c r="B24" s="87"/>
      <c r="C24" s="88"/>
      <c r="G24" s="131"/>
      <c r="H24" s="131"/>
      <c r="I24" s="131"/>
      <c r="J24" s="131"/>
      <c r="K24" s="131"/>
    </row>
    <row r="25" spans="2:11">
      <c r="B25" s="87"/>
      <c r="C25" s="88"/>
    </row>
    <row r="26" spans="2:11">
      <c r="B26" s="87"/>
      <c r="C26" s="88"/>
    </row>
    <row r="27" spans="2:11">
      <c r="B27" s="87"/>
      <c r="C27" s="88"/>
    </row>
    <row r="28" spans="2:11">
      <c r="B28" s="87"/>
      <c r="C28" s="88"/>
    </row>
    <row r="29" spans="2:11">
      <c r="B29" s="87"/>
      <c r="C29" s="88"/>
    </row>
    <row r="30" spans="2:11">
      <c r="B30" s="87"/>
      <c r="C30" s="88"/>
    </row>
    <row r="31" spans="2:11">
      <c r="B31" s="87"/>
      <c r="C31" s="88"/>
    </row>
    <row r="32" spans="2:11">
      <c r="B32" s="87"/>
      <c r="C32" s="88"/>
    </row>
    <row r="33" spans="2:3">
      <c r="B33" s="87"/>
      <c r="C33" s="88"/>
    </row>
    <row r="34" spans="2:3">
      <c r="B34" s="87"/>
      <c r="C34" s="88"/>
    </row>
    <row r="35" spans="2:3">
      <c r="B35" s="87"/>
      <c r="C35" s="88"/>
    </row>
    <row r="36" spans="2:3">
      <c r="B36" s="87"/>
      <c r="C36" s="88"/>
    </row>
    <row r="37" spans="2:3">
      <c r="B37" s="87"/>
      <c r="C37" s="88"/>
    </row>
    <row r="38" spans="2:3">
      <c r="B38" s="87"/>
      <c r="C38" s="88"/>
    </row>
    <row r="39" spans="2:3">
      <c r="B39" s="87"/>
      <c r="C39" s="88"/>
    </row>
    <row r="40" spans="2:3">
      <c r="B40" s="87"/>
      <c r="C40" s="88"/>
    </row>
    <row r="41" spans="2:3">
      <c r="B41" s="87"/>
      <c r="C41" s="88"/>
    </row>
    <row r="42" spans="2:3">
      <c r="B42" s="87"/>
      <c r="C42" s="88"/>
    </row>
    <row r="43" spans="2:3">
      <c r="B43" s="87"/>
      <c r="C43" s="88"/>
    </row>
    <row r="44" spans="2:3">
      <c r="B44" s="87"/>
      <c r="C44" s="88"/>
    </row>
    <row r="45" spans="2:3">
      <c r="B45" s="87"/>
      <c r="C45" s="88"/>
    </row>
    <row r="46" spans="2:3">
      <c r="B46" s="87"/>
      <c r="C46" s="88"/>
    </row>
    <row r="47" spans="2:3">
      <c r="B47" s="87"/>
      <c r="C47" s="88"/>
    </row>
    <row r="48" spans="2:3">
      <c r="B48" s="87"/>
      <c r="C48" s="88"/>
    </row>
    <row r="49" spans="2:3">
      <c r="B49" s="87"/>
      <c r="C49" s="88"/>
    </row>
    <row r="50" spans="2:3">
      <c r="B50" s="87"/>
      <c r="C50" s="88"/>
    </row>
    <row r="51" spans="2:3">
      <c r="B51" s="87"/>
      <c r="C51" s="88"/>
    </row>
    <row r="52" spans="2:3">
      <c r="B52" s="87"/>
      <c r="C52" s="88"/>
    </row>
    <row r="53" spans="2:3">
      <c r="B53" s="87"/>
      <c r="C53" s="88"/>
    </row>
    <row r="54" spans="2:3" ht="14.25" thickBot="1">
      <c r="B54" s="89"/>
      <c r="C54" s="90"/>
    </row>
    <row r="55" spans="2:3" ht="14.25">
      <c r="B55" s="83" t="s">
        <v>49</v>
      </c>
      <c r="C55" s="84"/>
    </row>
    <row r="56" spans="2:3" hidden="1"/>
    <row r="57" spans="2:3" hidden="1"/>
    <row r="58" spans="2:3" hidden="1"/>
    <row r="59" spans="2:3" hidden="1"/>
    <row r="60" spans="2:3" hidden="1"/>
    <row r="61" spans="2:3" hidden="1"/>
    <row r="62" spans="2:3" hidden="1"/>
    <row r="63" spans="2:3" hidden="1"/>
    <row r="64" spans="2: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sheetProtection password="CF7A" sheet="1" objects="1" scenarios="1"/>
  <sortState ref="B5:B18">
    <sortCondition ref="B4"/>
  </sortState>
  <mergeCells count="5">
    <mergeCell ref="B2:C2"/>
    <mergeCell ref="I2:K2"/>
    <mergeCell ref="G2:G3"/>
    <mergeCell ref="E2:E3"/>
    <mergeCell ref="G20:K24"/>
  </mergeCells>
  <phoneticPr fontId="2" type="noConversion"/>
  <dataValidations count="1">
    <dataValidation type="list" allowBlank="1" showInputMessage="1" showErrorMessage="1" sqref="C4:C54">
      <formula1>cadzona</formula1>
    </dataValidation>
  </dataValidations>
  <hyperlinks>
    <hyperlink ref="B55" r:id="rId1"/>
  </hyperlink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Painel de Controle</vt:lpstr>
      <vt:lpstr>Resumo das Vendas</vt:lpstr>
      <vt:lpstr>Controle de Vendas</vt:lpstr>
      <vt:lpstr>Cadastros</vt:lpstr>
      <vt:lpstr>contvend</vt:lpstr>
      <vt:lpstr>tabcom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Corelli</dc:creator>
  <cp:lastModifiedBy>Corelli</cp:lastModifiedBy>
  <cp:lastPrinted>2011-02-13T20:56:18Z</cp:lastPrinted>
  <dcterms:created xsi:type="dcterms:W3CDTF">2008-08-25T18:22:25Z</dcterms:created>
  <dcterms:modified xsi:type="dcterms:W3CDTF">2011-02-20T21:44:57Z</dcterms:modified>
</cp:coreProperties>
</file>